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886"/>
  </bookViews>
  <sheets>
    <sheet name="2021" sheetId="243" r:id="rId1"/>
  </sheets>
  <externalReferences>
    <externalReference r:id="rId2"/>
    <externalReference r:id="rId3"/>
  </externalReferences>
  <definedNames>
    <definedName name="_xlnm._FilterDatabase" localSheetId="0" hidden="1">'2021'!$A$25:$O$89</definedName>
    <definedName name="A" localSheetId="0">#REF!</definedName>
    <definedName name="A">#REF!</definedName>
    <definedName name="B" localSheetId="0">#REF!</definedName>
    <definedName name="B">#REF!</definedName>
    <definedName name="Beg_Bal" localSheetId="0">#REF!</definedName>
    <definedName name="Beg_Bal">#REF!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Qnu" localSheetId="0">#REF!</definedName>
    <definedName name="cntQnu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v" localSheetId="0">IF('2021'!Loan_Amount*'2021'!Interest_Rate*'2021'!Loan_Years*'2021'!Loan_Start&gt;0,1,0)</definedName>
    <definedName name="cv">IF([1]!Loan_Amount*[1]!Interest_Rate*[1]!Loan_Years*[1]!Loan_Start&gt;0,1,0)</definedName>
    <definedName name="Data" localSheetId="0">#REF!</definedName>
    <definedName name="Data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#REF!</definedName>
    <definedName name="E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ff">#N/A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IF('2021'!Values_Entered,'2021'!Header_Row+'2021'!Number_of_Payments,'2021'!Header_Row)</definedName>
    <definedName name="Last_Row">IF([1]!Values_Entered,Header_Row+[1]!Number_of_Payments,Header_Row)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um_Pmt_Per_Year" localSheetId="0">#REF!</definedName>
    <definedName name="Num_Pmt_Per_Year">#REF!</definedName>
    <definedName name="Number_of_Payments" localSheetId="0">MATCH(0.01,'2021'!End_Bal,-1)+1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DATE(YEAR('2021'!Loan_Start),MONTH('2021'!Loan_Start)+Payment_Number,DAY('2021'!Loan_Start))</definedName>
    <definedName name="Payment_Date">DATE(YEAR(Loan_Start),MONTH(Loan_Start)+Payment_Number,DAY(Loan_Start))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c" localSheetId="0">#REF!</definedName>
    <definedName name="Princ">#REF!</definedName>
    <definedName name="Print_Area_Reset" localSheetId="0">OFFSET('2021'!Full_Print,0,0,'2021'!Last_Row)</definedName>
    <definedName name="Print_Area_Reset">OFFSET(Full_Print,0,0,Last_Row)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qwe" localSheetId="0">#REF!</definedName>
    <definedName name="qwe">#REF!</definedName>
    <definedName name="qwer" localSheetId="0">#REF!</definedName>
    <definedName name="qwe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ujkryukyr" localSheetId="0">#REF!</definedName>
    <definedName name="ujkryukyr">#REF!</definedName>
    <definedName name="Values_Entered" localSheetId="0">IF('2021'!Loan_Amount*'2021'!Interest_Rate*'2021'!Loan_Years*'2021'!Loan_Start&gt;0,1,0)</definedName>
    <definedName name="Values_Entered">IF(Loan_Amount*Interest_Rate*Loan_Years*Loan_Start&gt;0,1,0)</definedName>
    <definedName name="аа" localSheetId="0">IF('2021'!Loan_Amount*'2021'!Interest_Rate*'2021'!Loan_Years*'2021'!Loan_Start&gt;0,1,0)</definedName>
    <definedName name="аа">IF(Loan_Amount*Interest_Rate*Loan_Years*Loan_Start&gt;0,1,0)</definedName>
    <definedName name="ааа" localSheetId="0">OFFSET('2021'!Full_Print,0,0,'2021'!Last_Row)</definedName>
    <definedName name="ааа">OFFSET(Full_Print,0,0,Last_Row)</definedName>
    <definedName name="Аренда" localSheetId="0">Scheduled_Payment+Extra_Payment</definedName>
    <definedName name="Аренда">Scheduled_Payment+Extra_Payment</definedName>
    <definedName name="б" localSheetId="0">#REF!</definedName>
    <definedName name="б">#REF!</definedName>
    <definedName name="ббб" localSheetId="0">OFFSET([0]!Full_Print,0,0,[0]!Last_Row)</definedName>
    <definedName name="ббб">OFFSET([0]!Full_Print,0,0,Last_Row)</definedName>
    <definedName name="в">#N/A</definedName>
    <definedName name="ваа" localSheetId="0">MATCH(0.01,'2021'!End_Bal,-1)+1</definedName>
    <definedName name="ваа">MATCH(0.01,End_Bal,-1)+1</definedName>
    <definedName name="ваыв" localSheetId="0">IF('2021'!Loan_Amount*'2021'!Interest_Rate*'2021'!Loan_Years*'2021'!Loan_Start&gt;0,1,0)</definedName>
    <definedName name="ваыв">IF(Loan_Amount*Interest_Rate*Loan_Years*Loan_Start&gt;0,1,0)</definedName>
    <definedName name="год" localSheetId="0">MATCH(0.01,'2021'!End_Bal,-1)+1</definedName>
    <definedName name="год">MATCH(0.01,End_Bal,-1)+1</definedName>
    <definedName name="гшпршгпшз" localSheetId="0">#REF!</definedName>
    <definedName name="гшпршгпшз">#REF!</definedName>
    <definedName name="действующее" localSheetId="0">Scheduled_Payment+Extra_Payment</definedName>
    <definedName name="действующее">Scheduled_Payment+Extra_Payment</definedName>
    <definedName name="ДлинаБазовогоПериода" localSheetId="0">#REF!</definedName>
    <definedName name="ДлинаБазовогоПериода">#REF!</definedName>
    <definedName name="ДлинаПериода" localSheetId="0">#REF!</definedName>
    <definedName name="ДлинаПериода">#REF!</definedName>
    <definedName name="длодлод" localSheetId="0">Scheduled_Payment+Extra_Payment</definedName>
    <definedName name="длодлод">Scheduled_Payment+Extra_Payment</definedName>
    <definedName name="ерк">#N/A</definedName>
    <definedName name="ЕСН" localSheetId="0">[2]Макро!#REF!</definedName>
    <definedName name="ЕСН">[2]Макро!#REF!</definedName>
    <definedName name="з" localSheetId="0">#REF!</definedName>
    <definedName name="з">#REF!</definedName>
    <definedName name="исп.2007" localSheetId="0">#REF!</definedName>
    <definedName name="исп.2007">#REF!</definedName>
    <definedName name="йцку" localSheetId="0">IF('2021'!Loan_Amount*'2021'!Interest_Rate*'2021'!Loan_Years*'2021'!Loan_Start&gt;0,1,0)</definedName>
    <definedName name="йцку">IF(Loan_Amount*Interest_Rate*Loan_Years*Loan_Start&gt;0,1,0)</definedName>
    <definedName name="КОПИЯ" localSheetId="0">#REF!</definedName>
    <definedName name="КОПИЯ">#REF!</definedName>
    <definedName name="лдд" localSheetId="0">IF('2021'!Values_Entered,'2021'!Header_Row+'2021'!Number_of_Payments,'2021'!Header_Row)</definedName>
    <definedName name="лдд">IF(Values_Entered,Header_Row+Number_of_Payments,Header_Row)</definedName>
    <definedName name="лот" localSheetId="0">Scheduled_Payment+Extra_Payment</definedName>
    <definedName name="лот">Scheduled_Payment+Extra_Payment</definedName>
    <definedName name="ммммм" localSheetId="0">#REF!</definedName>
    <definedName name="ммммм">#REF!</definedName>
    <definedName name="наподпись" localSheetId="0">#REF!</definedName>
    <definedName name="наподпись">#REF!</definedName>
    <definedName name="Новая" localSheetId="0">IF('2021'!Loan_Amount*'2021'!Interest_Rate*'2021'!Loan_Years*'2021'!Loan_Start&gt;0,1,0)</definedName>
    <definedName name="Новая">IF(Loan_Amount*Interest_Rate*Loan_Years*Loan_Start&gt;0,1,0)</definedName>
    <definedName name="_xlnm.Print_Area" localSheetId="0">'2021'!$A$1:$O$135</definedName>
    <definedName name="_xlnm.Print_Area">#REF!</definedName>
    <definedName name="огзщж" localSheetId="0">#REF!</definedName>
    <definedName name="огзщж">#REF!</definedName>
    <definedName name="ооо" localSheetId="0">#REF!</definedName>
    <definedName name="ооо">#REF!</definedName>
    <definedName name="Оплата" localSheetId="0">MATCH(0.01,'2021'!End_Bal,-1)+1</definedName>
    <definedName name="Оплата">MATCH(0.01,End_Bal,-1)+1</definedName>
    <definedName name="орт" localSheetId="0">#REF!</definedName>
    <definedName name="орт">#REF!</definedName>
    <definedName name="п" localSheetId="0">#REF!</definedName>
    <definedName name="п">#REF!</definedName>
    <definedName name="пасор" localSheetId="0">Scheduled_Payment+Extra_Payment</definedName>
    <definedName name="пасор">Scheduled_Payment+Extra_Payment</definedName>
    <definedName name="пг" localSheetId="0">IF('2021'!ваыв,'2021'!Header_Row+'2021'!Number_of_Payments,'2021'!Header_Row)</definedName>
    <definedName name="пг">IF(ваыв,Header_Row+Number_of_Payments,Header_Row)</definedName>
    <definedName name="ПП" localSheetId="0">MATCH(0.01,[0]!End_Bal,-1)+1</definedName>
    <definedName name="ПП">MATCH(0.01,End_Bal,-1)+1</definedName>
    <definedName name="пп16" localSheetId="0">IF([0]!Values_Entered,[0]!Header_Row+[0]!Number_of_Payments,[0]!Header_Row)</definedName>
    <definedName name="пп16">IF([0]!Values_Entered,Header_Row+[0]!Number_of_Payments,Header_Row)</definedName>
    <definedName name="првовпе" localSheetId="0">#REF!</definedName>
    <definedName name="првовпе">#REF!</definedName>
    <definedName name="ПробегТепловозаДоКапремонта" localSheetId="0">#REF!</definedName>
    <definedName name="ПробегТепловозаДоКапремонта">#REF!</definedName>
    <definedName name="ПробегЭлектровозаДоКапремонта" localSheetId="0">#REF!</definedName>
    <definedName name="ПробегЭлектровозаДоКапремонта">#REF!</definedName>
    <definedName name="ПробегЭлектросекцииДоКапремонта" localSheetId="0">#REF!</definedName>
    <definedName name="ПробегЭлектросекцииДоКапремонта">#REF!</definedName>
    <definedName name="РЖД" localSheetId="0">#REF!</definedName>
    <definedName name="РЖД">#REF!</definedName>
    <definedName name="ркера" localSheetId="0">IF([0]!Loan_Amount*[0]!Interest_Rate*[0]!Loan_Years*[0]!Loan_Start&gt;0,1,0)</definedName>
    <definedName name="ркера">IF(Loan_Amount*Interest_Rate*Loan_Years*Loan_Start&gt;0,1,0)</definedName>
    <definedName name="рлд" localSheetId="0">#REF!</definedName>
    <definedName name="рлд">#REF!</definedName>
    <definedName name="рп">#N/A</definedName>
    <definedName name="рр" localSheetId="0">Scheduled_Payment+Extra_Payment</definedName>
    <definedName name="рр">Scheduled_Payment+Extra_Payment</definedName>
    <definedName name="ТипПодразделения" localSheetId="0">[2]Макро!#REF!</definedName>
    <definedName name="ТипПодразделения">[2]Макро!#REF!</definedName>
    <definedName name="тр" localSheetId="0">#REF!</definedName>
    <definedName name="тр">#REF!</definedName>
    <definedName name="ТЧ1" localSheetId="0">#REF!</definedName>
    <definedName name="ТЧ1">#REF!</definedName>
    <definedName name="ууу" localSheetId="0">IF('2021'!йцку,'2021'!Header_Row+'2021'!Number_of_Payments,'2021'!Header_Row)</definedName>
    <definedName name="ууу">IF(йцку,Header_Row+[1]!Number_of_Payments,Header_Row)</definedName>
    <definedName name="фыва" localSheetId="0">IF('2021'!Loan_Amount*'2021'!Interest_Rate*'2021'!Loan_Years*'2021'!Loan_Start&gt;0,1,0)</definedName>
    <definedName name="фыва">IF(Loan_Amount*Interest_Rate*Loan_Years*Loan_Start&gt;0,1,0)</definedName>
    <definedName name="ЦА" localSheetId="0">[2]Макро!#REF!</definedName>
    <definedName name="ЦА">[2]Макро!#REF!</definedName>
    <definedName name="ч" localSheetId="0">#REF!</definedName>
    <definedName name="ч">#REF!</definedName>
    <definedName name="ЭЧ" localSheetId="0">[2]Макро!#REF!</definedName>
    <definedName name="ЭЧ">[2]Макро!#REF!</definedName>
    <definedName name="юлгаеш" localSheetId="0">Scheduled_Payment+Extra_Payment</definedName>
    <definedName name="юлгаеш">Scheduled_Payment+Extra_Payment</definedName>
    <definedName name="я" localSheetId="0">OFFSET([0]!Full_Print,0,0,'2021'!пп16)</definedName>
    <definedName name="я">OFFSET(Full_Print,0,0,пп16)</definedName>
    <definedName name="ячейка" localSheetId="0">#REF!</definedName>
    <definedName name="ячейка">#REF!</definedName>
  </definedNames>
  <calcPr calcId="191029"/>
</workbook>
</file>

<file path=xl/calcChain.xml><?xml version="1.0" encoding="utf-8"?>
<calcChain xmlns="http://schemas.openxmlformats.org/spreadsheetml/2006/main">
  <c r="K67" i="243" l="1"/>
  <c r="K64" i="243"/>
  <c r="K107" i="243" l="1"/>
  <c r="K106" i="243"/>
  <c r="K105" i="243"/>
  <c r="K104" i="243"/>
  <c r="K60" i="243"/>
  <c r="K127" i="243" l="1"/>
  <c r="K125" i="243"/>
  <c r="K124" i="243"/>
  <c r="K123" i="243"/>
  <c r="K103" i="243"/>
  <c r="K102" i="243"/>
  <c r="K100" i="243"/>
  <c r="K99" i="243"/>
  <c r="K98" i="243"/>
  <c r="K59" i="243"/>
  <c r="K58" i="243"/>
  <c r="K119" i="243" l="1"/>
  <c r="K48" i="243"/>
  <c r="K47" i="243"/>
  <c r="K121" i="243" l="1"/>
  <c r="K49" i="243"/>
  <c r="K46" i="243"/>
  <c r="K120" i="243"/>
  <c r="K45" i="243"/>
  <c r="K44" i="243"/>
  <c r="K118" i="243"/>
  <c r="K117" i="243"/>
</calcChain>
</file>

<file path=xl/sharedStrings.xml><?xml version="1.0" encoding="utf-8"?>
<sst xmlns="http://schemas.openxmlformats.org/spreadsheetml/2006/main" count="1088" uniqueCount="446">
  <si>
    <t>№ п/п</t>
  </si>
  <si>
    <t>Условия договора</t>
  </si>
  <si>
    <t>Предмет договора</t>
  </si>
  <si>
    <t>Единица измерения</t>
  </si>
  <si>
    <t>График осуществления процедур закупки</t>
  </si>
  <si>
    <t>(3494) 92-10-08</t>
  </si>
  <si>
    <t>info@yrw.ru</t>
  </si>
  <si>
    <t>Способ закупки</t>
  </si>
  <si>
    <t>Код по ОКЕИ</t>
  </si>
  <si>
    <t>наименование</t>
  </si>
  <si>
    <t>Сведения о кол-ве (объеме)</t>
  </si>
  <si>
    <t>Минимально необходимые требования</t>
  </si>
  <si>
    <t>Код ОКАТО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</si>
  <si>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</si>
  <si>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</si>
  <si>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</si>
  <si>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</si>
  <si>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 xml:space="preserve">1 КВАРТАЛ </t>
  </si>
  <si>
    <t>Код по ОКВЭД2</t>
  </si>
  <si>
    <t>Код по ОКДП2</t>
  </si>
  <si>
    <t>усл. ед.</t>
  </si>
  <si>
    <t>по факту</t>
  </si>
  <si>
    <t>30.20.91</t>
  </si>
  <si>
    <t>41.20.4</t>
  </si>
  <si>
    <t>16.10</t>
  </si>
  <si>
    <t>30.20</t>
  </si>
  <si>
    <t>46.69</t>
  </si>
  <si>
    <t>41.20</t>
  </si>
  <si>
    <t>Согласно техническим требованиям</t>
  </si>
  <si>
    <t>43.21.10</t>
  </si>
  <si>
    <t>Договор поставки специальной одежды, специальной обуви с СИЗ</t>
  </si>
  <si>
    <t>22.23.1</t>
  </si>
  <si>
    <t>43.22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</si>
  <si>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</si>
  <si>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</si>
  <si>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</si>
  <si>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</si>
  <si>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</si>
  <si>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</si>
  <si>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</si>
  <si>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</si>
  <si>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</si>
  <si>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</si>
  <si>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</si>
  <si>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</si>
  <si>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</si>
  <si>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</si>
  <si>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ЯНАО</t>
  </si>
  <si>
    <t>Договор на оказание услуг по охране объектов АО "ЯЖДК"</t>
  </si>
  <si>
    <t>80.10</t>
  </si>
  <si>
    <t>16.10.3</t>
  </si>
  <si>
    <t>Срок исполнения договора</t>
  </si>
  <si>
    <t>ИНН</t>
  </si>
  <si>
    <t>КПП</t>
  </si>
  <si>
    <t>ОКАТО</t>
  </si>
  <si>
    <t>Сведения о НМЦ договора, тыс.руб.</t>
  </si>
  <si>
    <t>Акционерное общество "Ямальская железнодорожняа компания"</t>
  </si>
  <si>
    <t>629300, АВТОНОМНЫЙ ОКРУГ ЯМАЛО-НЕНЕЦКИЙ, ГОРОД НОВЫЙ УРЕНГОЙ, УЛИЦА 26 СЪЕЗДА КПСС, 3</t>
  </si>
  <si>
    <t>Да</t>
  </si>
  <si>
    <t>Нет</t>
  </si>
  <si>
    <t xml:space="preserve">2 КВАРТАЛ </t>
  </si>
  <si>
    <t xml:space="preserve">4 КВАРТАЛ </t>
  </si>
  <si>
    <t>Закупка в электронной форме (Да/Нет)</t>
  </si>
  <si>
    <t>ЕД</t>
  </si>
  <si>
    <t>642          839</t>
  </si>
  <si>
    <t>ЕД             КОМПЛ</t>
  </si>
  <si>
    <t>Т</t>
  </si>
  <si>
    <t xml:space="preserve">Оказание услуг по обследованию производства ПТОР Коротчаево, на продление действия условного номера по ТОР </t>
  </si>
  <si>
    <t>УСЛ ЕД</t>
  </si>
  <si>
    <t>Наличие исправной спецтехники с необходимым допуском водителей/операторов</t>
  </si>
  <si>
    <t>ЧЕЛ</t>
  </si>
  <si>
    <t>соответствовать заданию и требованиям ГОСТ, ТУ и Руководству по эксплуатации, техническому обслуживанию и ремонту КМБШ 667120.001. РЭ.</t>
  </si>
  <si>
    <t>Договор на выполнение капитального ремонта колесных пар</t>
  </si>
  <si>
    <t>80.20</t>
  </si>
  <si>
    <t>80.20.1</t>
  </si>
  <si>
    <t xml:space="preserve">Договор на выполнение работ по тех.осмотру, планируемого к списанию недвижимого имущества ЯНАО </t>
  </si>
  <si>
    <t>14.12, 15.20, 32.99.11</t>
  </si>
  <si>
    <t>46.42, 46.49.4</t>
  </si>
  <si>
    <t>Н. Уренгой</t>
  </si>
  <si>
    <t>56.10.13</t>
  </si>
  <si>
    <t>46.73</t>
  </si>
  <si>
    <t>30.20.4</t>
  </si>
  <si>
    <t>28.22.1</t>
  </si>
  <si>
    <t>27.11</t>
  </si>
  <si>
    <t>43.22.1</t>
  </si>
  <si>
    <t>25.72.1</t>
  </si>
  <si>
    <t>26.51.2</t>
  </si>
  <si>
    <t>26.51.4</t>
  </si>
  <si>
    <t>28.29.22</t>
  </si>
  <si>
    <t>43.3</t>
  </si>
  <si>
    <t>43.91.19</t>
  </si>
  <si>
    <t>74.90.15</t>
  </si>
  <si>
    <t>28.22.19</t>
  </si>
  <si>
    <t>33.12</t>
  </si>
  <si>
    <t>71.20.9</t>
  </si>
  <si>
    <t>71.20.1</t>
  </si>
  <si>
    <t>71.12.6</t>
  </si>
  <si>
    <t>71.12.11</t>
  </si>
  <si>
    <t>В соответствии с положением об условных номерах клеймения ж/д ПС и его составных частей</t>
  </si>
  <si>
    <t>1.15</t>
  </si>
  <si>
    <t>1.16</t>
  </si>
  <si>
    <t>1.17</t>
  </si>
  <si>
    <t>1.18</t>
  </si>
  <si>
    <t>1.19</t>
  </si>
  <si>
    <t>65.12.3</t>
  </si>
  <si>
    <t>1.20</t>
  </si>
  <si>
    <t>1.21</t>
  </si>
  <si>
    <t>49.41</t>
  </si>
  <si>
    <t>49.41.2</t>
  </si>
  <si>
    <t>Договор на предоставление услуг спецтехники</t>
  </si>
  <si>
    <t>58.29</t>
  </si>
  <si>
    <t>1.24</t>
  </si>
  <si>
    <t>1.25</t>
  </si>
  <si>
    <t>1.26</t>
  </si>
  <si>
    <t>33.14</t>
  </si>
  <si>
    <t>33.14.11</t>
  </si>
  <si>
    <t>1.27</t>
  </si>
  <si>
    <t>43.12</t>
  </si>
  <si>
    <t>43.12.11</t>
  </si>
  <si>
    <t>1.28</t>
  </si>
  <si>
    <t>1.29</t>
  </si>
  <si>
    <t>71.12.62</t>
  </si>
  <si>
    <t>71.12.40</t>
  </si>
  <si>
    <t>1.30</t>
  </si>
  <si>
    <t>1.31</t>
  </si>
  <si>
    <t>1.32</t>
  </si>
  <si>
    <t>1.33</t>
  </si>
  <si>
    <t>1.34</t>
  </si>
  <si>
    <t>46.43</t>
  </si>
  <si>
    <t>26.40.3</t>
  </si>
  <si>
    <t>Договор поставки системы видеорегистрации</t>
  </si>
  <si>
    <t>1.35</t>
  </si>
  <si>
    <t>1.36</t>
  </si>
  <si>
    <t>1.37</t>
  </si>
  <si>
    <t>1.38</t>
  </si>
  <si>
    <t>1.39</t>
  </si>
  <si>
    <t>1.40</t>
  </si>
  <si>
    <t>1.41</t>
  </si>
  <si>
    <t>85.3</t>
  </si>
  <si>
    <t>85.31.1</t>
  </si>
  <si>
    <t>Наличие лицензии на оказание услуг</t>
  </si>
  <si>
    <t>1.42</t>
  </si>
  <si>
    <t>1.43</t>
  </si>
  <si>
    <t>1.44</t>
  </si>
  <si>
    <t>1.45</t>
  </si>
  <si>
    <t>1.46</t>
  </si>
  <si>
    <t>1.47</t>
  </si>
  <si>
    <t>1.48</t>
  </si>
  <si>
    <t>33.14.1</t>
  </si>
  <si>
    <t>1.49</t>
  </si>
  <si>
    <t>1.50</t>
  </si>
  <si>
    <t>1.51</t>
  </si>
  <si>
    <t>71.20</t>
  </si>
  <si>
    <t>33.12.1</t>
  </si>
  <si>
    <t>человек</t>
  </si>
  <si>
    <t>46.74</t>
  </si>
  <si>
    <t>26.51</t>
  </si>
  <si>
    <t>65.12</t>
  </si>
  <si>
    <t>58.19</t>
  </si>
  <si>
    <t>58.19.1</t>
  </si>
  <si>
    <t xml:space="preserve">Договор на оказание услуг по инвентаризации источников выбросов загрязняющих веществ в атмосферный воздух  </t>
  </si>
  <si>
    <t>71.20.13</t>
  </si>
  <si>
    <t>Договор на проведение экспертизы промышленной безопасности</t>
  </si>
  <si>
    <t>22.23</t>
  </si>
  <si>
    <t>43.21</t>
  </si>
  <si>
    <t>71.12</t>
  </si>
  <si>
    <t>71.12.35</t>
  </si>
  <si>
    <t>усл.ед</t>
  </si>
  <si>
    <t>69.20</t>
  </si>
  <si>
    <t>69.20.1</t>
  </si>
  <si>
    <t xml:space="preserve">3 КВАРТАЛ </t>
  </si>
  <si>
    <t>53.10</t>
  </si>
  <si>
    <t>53.10.12</t>
  </si>
  <si>
    <t>Договор на оказание услуг почтовой связи (Бокс-сервис)</t>
  </si>
  <si>
    <t>46.36</t>
  </si>
  <si>
    <t>10.82</t>
  </si>
  <si>
    <t>Кондитерские изделия</t>
  </si>
  <si>
    <t>84.25.1</t>
  </si>
  <si>
    <t>84.25</t>
  </si>
  <si>
    <t xml:space="preserve">             План закупки товаров, работ и услуг на 2021 год.</t>
  </si>
  <si>
    <t>46.66</t>
  </si>
  <si>
    <t xml:space="preserve">Договор поставки принтера для печати газеты </t>
  </si>
  <si>
    <t xml:space="preserve">полноцветное МФУ формата А3 </t>
  </si>
  <si>
    <t>шт.</t>
  </si>
  <si>
    <t>Договор на поставку запасных частей к крану РДК</t>
  </si>
  <si>
    <t>Наличие специалистов и оборудования</t>
  </si>
  <si>
    <t>Договор оказания услуг по выполнению ремонта крана РДК</t>
  </si>
  <si>
    <t>Договор на оказание услуг по разработке плана обеспечения транспортной безопасности объекта транспортной инфраструктуры станции Еваяха</t>
  </si>
  <si>
    <t>Договор на оказание услуг по разработке плана обеспечения транспортной безопасности объекта транспортной инфраструктуры мост Еваяха</t>
  </si>
  <si>
    <t>74.90</t>
  </si>
  <si>
    <t>Договор на оказание услуг по обеспечению транспортной безопасности на ОТИ вокзал Коротчаево</t>
  </si>
  <si>
    <t>Договор на выполнение работ по техническому обслуживанию и планово-предупредительному ремонту технических средств ОТБ вокзала Коротчаево</t>
  </si>
  <si>
    <t>Акредитованное подразделение ТБ</t>
  </si>
  <si>
    <t>Наличие свидетельства на выполнение работ</t>
  </si>
  <si>
    <t>Наличие акредитации на выполнение работ</t>
  </si>
  <si>
    <t>Договор на выполнение работ по установлению охранной зоны ВЛ</t>
  </si>
  <si>
    <t>Опыт работы по соблюдению порядка установления охранных зон электросетевого хозяйства</t>
  </si>
  <si>
    <t>Лицензия на право ведения страховой деятельности</t>
  </si>
  <si>
    <t xml:space="preserve">Договор на поверку и калибровку средств измерений </t>
  </si>
  <si>
    <t>Сертификат соответствия качества.</t>
  </si>
  <si>
    <t>Договор на выполнение работ по ремонту и регулировке дешифраторов</t>
  </si>
  <si>
    <t>Наличие лицензии, опыта работы в данной сфере</t>
  </si>
  <si>
    <t>Договор на выполнение работ по ремонту и поверке счетчиков ППО-100</t>
  </si>
  <si>
    <t>Наличие аттестата аккредитации</t>
  </si>
  <si>
    <t>соответствовать требованиям ГОСТ, ТУ и Руководству по эксплуатации, техническому обслуживанию и ремонту КМБШ 667120.001. РЭ.</t>
  </si>
  <si>
    <t>Договор на выполнение работ по замене вала якоря ТЭД</t>
  </si>
  <si>
    <t>Договор на выполнение капитального ремонта колесных пар тепловоза</t>
  </si>
  <si>
    <t>ДГС ЭРИС-210 НК</t>
  </si>
  <si>
    <t xml:space="preserve">Договор поставки датчика-газоанализатора </t>
  </si>
  <si>
    <t>26.51.53</t>
  </si>
  <si>
    <t>Справки о стоимости проезда, журналы учета</t>
  </si>
  <si>
    <t>Договор на поставку доводчиков, тяговых устройств и систем самозакрывания дверей</t>
  </si>
  <si>
    <t>Договор на оказание услуг по пошиву форменной одежды</t>
  </si>
  <si>
    <t>14.12</t>
  </si>
  <si>
    <t>Договор оказание полиграфических услуг</t>
  </si>
  <si>
    <t>Договор на оказание услуг по остекленению окон</t>
  </si>
  <si>
    <t>Договор на поставку материалов для укрепления оконных проемов</t>
  </si>
  <si>
    <t>Договор на выполнение ремонта внутренних помещений МФВ</t>
  </si>
  <si>
    <t>Договор на выполнение ремонта системы электроснабжения</t>
  </si>
  <si>
    <t>Договор на страхование имущества МФВ</t>
  </si>
  <si>
    <t>Договор на выполнение работ по замене нескользящего покрытия пандуса в зале ожидания для маломобильных групп населения</t>
  </si>
  <si>
    <t>43.33</t>
  </si>
  <si>
    <t>Договор на поставку мульчер измельчителя</t>
  </si>
  <si>
    <t>Привод ДВС 35л.с. С52; ПРМ200/O 200</t>
  </si>
  <si>
    <t>Договор на поставку сварочного генератора</t>
  </si>
  <si>
    <t>220/380В, 220(170)А, бензин А-92</t>
  </si>
  <si>
    <t>Рабочий объем 64,8 см3, мощность 3,8л.с.</t>
  </si>
  <si>
    <t>Договор на поставку тали электрической</t>
  </si>
  <si>
    <t>Для козлового крана ККТ 5</t>
  </si>
  <si>
    <t xml:space="preserve">Договор на поставку воздуходувного устройства </t>
  </si>
  <si>
    <t>Договор на поставку детских новогодних подарков</t>
  </si>
  <si>
    <t>Договор на оказание услуг по обучению по охране труда, в т.ч. при работе на высоте</t>
  </si>
  <si>
    <t>Договор на страхование движимого имущества (подвижного состава) железнодорожного транспорта</t>
  </si>
  <si>
    <t>Договор на обучение по профессии "дежурный по переезду"</t>
  </si>
  <si>
    <t>Договор на выполнение работ по бурению под установку опор, ремонт контуров заземления, площадок КТП</t>
  </si>
  <si>
    <t>Договор на обслуживание яч.28 ПС Опорная</t>
  </si>
  <si>
    <t>Договор на проведение работ по испытанию и измерению электрооборудования (спец. техника ПЧ, ж/д краны)</t>
  </si>
  <si>
    <t xml:space="preserve">Договор на проведение работ по испытанию и измерению электрооборудования </t>
  </si>
  <si>
    <t>Договор на проведение работ по испытанию средств защиты, инструмента, высоковольтного оборудования</t>
  </si>
  <si>
    <t>Договор на проведение работ по испытанию и измерению электрооборудования КРУН-10 кВ ПЭ</t>
  </si>
  <si>
    <t>Договор на поставку плоттера</t>
  </si>
  <si>
    <t>Договор на постваку станка вертикально-сверлильного</t>
  </si>
  <si>
    <t>Договор на поставку рельсореза</t>
  </si>
  <si>
    <t>Договор на поставку радиостанции локомотивной возимой</t>
  </si>
  <si>
    <t>Договор на сопровождение АСУ Станций и АРМ ВРП</t>
  </si>
  <si>
    <t>Договор на оказание услуг по сбору и обезвреживанию  отходов</t>
  </si>
  <si>
    <t xml:space="preserve">Договор на оказание услуг по сбору отходов III класса опасности  </t>
  </si>
  <si>
    <t xml:space="preserve">Договор на оказание услуг по разработке «Плана  мероприятий по уменьшению выбросов загрязняющих веществ в атмосферу при наступлении неблагоприятных метеорологических условий (НМУ) </t>
  </si>
  <si>
    <t xml:space="preserve">Договор на оказание услуг по разработке нормативов допустимых выбросов загрязняющих веществ в атмосферный воздух </t>
  </si>
  <si>
    <t>Договор на выполнение работ по разработке Плана ликвидации (локализации) аварийного разлива нефти и нефтепродуктов</t>
  </si>
  <si>
    <t>Договор страхования гражданской ответственности</t>
  </si>
  <si>
    <t>СРО, наличие дорожной техники</t>
  </si>
  <si>
    <t xml:space="preserve">Наличие СРО </t>
  </si>
  <si>
    <t>Договор на проведение лабораторных анализов воды,стоков</t>
  </si>
  <si>
    <t>Договор на выполнение работ по газификации гаражей ст. Надым - Пристань</t>
  </si>
  <si>
    <t>Договор на проведение работ по замене наземного и подземного участка теплотрассы вокзала Коротчаево</t>
  </si>
  <si>
    <t>Договор на выполнение работ по грунтовке труб, утепление  теплотрассы Коротчаево, УМиАТ №3</t>
  </si>
  <si>
    <t>Договор на выполнение работ по ремонту пьедестала памятника ст.Коротчаево</t>
  </si>
  <si>
    <t>Договор на выполнение частичного ремонта крыши здания РММ ст. Еваяха</t>
  </si>
  <si>
    <t>Договор на выполнение ремонта крыши помещений пожарных емкостей ст. Еваяха</t>
  </si>
  <si>
    <t>Договор на проведение капитального ремонта кровли пост №1, пост №2 ст. Фарафонтьевская</t>
  </si>
  <si>
    <t>Договор на проведение ремонта здания тепловой камеры вокзал ст.Коротчаево</t>
  </si>
  <si>
    <t>Договор на проведение текущего ремонта теплотрассы ст. Коротчаево</t>
  </si>
  <si>
    <t>Договор на проведение капитального ремонта стен, полов, кровли, пост охраны (диспетчерская) УМиАТ №2 ст. Коротчаево</t>
  </si>
  <si>
    <t>Договор на проведение ремонта ворот гаражей для служебного автотранспорта Н.Уренгой</t>
  </si>
  <si>
    <t>1.22</t>
  </si>
  <si>
    <t>1.23</t>
  </si>
  <si>
    <t>4600        2</t>
  </si>
  <si>
    <t>Договор на поставку щебня</t>
  </si>
  <si>
    <t>Фракция 20-40 мм, ГОСТ 8267-93</t>
  </si>
  <si>
    <t>Р-50 1/9 новая</t>
  </si>
  <si>
    <t>Договор на поставку крестовины для стрелочного перевода</t>
  </si>
  <si>
    <t>Р-50, 1/9 и 1/11</t>
  </si>
  <si>
    <t>Р50 на Р65 новые</t>
  </si>
  <si>
    <t xml:space="preserve"> МПТ № 1489</t>
  </si>
  <si>
    <t>Договор на поставку ремкомплекта к стрелочному переводу с криволинейным остряком</t>
  </si>
  <si>
    <t>Договор на поставку накладок переходных для рельс</t>
  </si>
  <si>
    <t>КОМПЛ</t>
  </si>
  <si>
    <t>Согласно техническому заданию</t>
  </si>
  <si>
    <t>Договор на приобретение антивирусной защиты</t>
  </si>
  <si>
    <t>Договор на техническое сопровождение программного комплекса АСУ ВРК</t>
  </si>
  <si>
    <t>Договор на поставку компьютерной техники</t>
  </si>
  <si>
    <t>Договор на поставку оргтехники (МФУ)</t>
  </si>
  <si>
    <t>УДС 120,160</t>
  </si>
  <si>
    <t>46.51</t>
  </si>
  <si>
    <t>62.01</t>
  </si>
  <si>
    <t>62.01.1</t>
  </si>
  <si>
    <t>Договор на поставку деталей домкратной установки</t>
  </si>
  <si>
    <t>65.11.1</t>
  </si>
  <si>
    <t>65.11</t>
  </si>
  <si>
    <t xml:space="preserve">Догвор на организацию метрологической поверки средств измерений узлов учета  ст. Коротчаево </t>
  </si>
  <si>
    <t>71.12.4</t>
  </si>
  <si>
    <t>43.91</t>
  </si>
  <si>
    <t>2.70</t>
  </si>
  <si>
    <t>2.71</t>
  </si>
  <si>
    <t>2.72</t>
  </si>
  <si>
    <t>2.73</t>
  </si>
  <si>
    <t>2.74</t>
  </si>
  <si>
    <t>46.61</t>
  </si>
  <si>
    <t>26.20.16</t>
  </si>
  <si>
    <t>28.41.22</t>
  </si>
  <si>
    <t>46.62</t>
  </si>
  <si>
    <t>Договор на поставку многофункционального измерителя параметров электроустановок</t>
  </si>
  <si>
    <t>71.12.13</t>
  </si>
  <si>
    <t>84.25.9</t>
  </si>
  <si>
    <t>08.12.12</t>
  </si>
  <si>
    <t>58.29.29</t>
  </si>
  <si>
    <t>24.10.7</t>
  </si>
  <si>
    <t>Кр. м. не более 400Нм, 870х1110х2700мм, Р-400кВ</t>
  </si>
  <si>
    <t>Память 16 Гбайт RDIMM2666</t>
  </si>
  <si>
    <t>Vдв-119см3, Р-5,8кВ</t>
  </si>
  <si>
    <t>Измерение сопротивления до 2,5кВ</t>
  </si>
  <si>
    <t>Наличие СРО</t>
  </si>
  <si>
    <t>марка РВС 1-01</t>
  </si>
  <si>
    <t>Наличие лицензии (ст.3, закона РФ от 11.03.1992г. № 2487-1</t>
  </si>
  <si>
    <t>28.92.40</t>
  </si>
  <si>
    <t>Договор на оказание услуг по сервисному обслуживанию угольной котельной ОРЭП ст. Новый Уренгой</t>
  </si>
  <si>
    <t>26.20.13</t>
  </si>
  <si>
    <t>56.29</t>
  </si>
  <si>
    <t>2.75</t>
  </si>
  <si>
    <t>Шпала 2 тип ГОСТ 78-2004</t>
  </si>
  <si>
    <t xml:space="preserve">ЕД         </t>
  </si>
  <si>
    <t>Песок строительный</t>
  </si>
  <si>
    <t>Фракция 20-40 мм                   Фракция 40-70 мм</t>
  </si>
  <si>
    <t>Договор на поставку песка строительного</t>
  </si>
  <si>
    <t>Договор на поставку шпал деревянных пропитанных</t>
  </si>
  <si>
    <t>Договор на проведение аудита бухгалтерской (финансовой) отчетности за 2021 год</t>
  </si>
  <si>
    <t>08.12.11</t>
  </si>
  <si>
    <t>71.12.39</t>
  </si>
  <si>
    <t>Договор оказания услуг по комплексному техническому обслуживанию систем противопожарной защиты объектов АО "ЯЖДК"</t>
  </si>
  <si>
    <t>Договор оказания услуг по техническому обслуживанию и ремонту систем пожарной сигнализации объектов АО "ЯЖДК"</t>
  </si>
  <si>
    <t xml:space="preserve">План. период размещения извещения </t>
  </si>
  <si>
    <t>В соответствии с ПТЭ электроустановок потребителей</t>
  </si>
  <si>
    <t>Соответствовать требованиям ГОСТ, ТУ и Руководству по эксплуатации, техническому обслуживанию и ремонту КМБШ 667120.001. РЭ.</t>
  </si>
  <si>
    <t>Наличие лицензии на оказание данного вида услуг</t>
  </si>
  <si>
    <t>Аттестат аккредитации испытательной лаборатории</t>
  </si>
  <si>
    <t>Шпала-2 тип ГОСТ 78-2004, Брус- Б2 2 тип ГОСТ 8816-2003</t>
  </si>
  <si>
    <t>Регион поставки ТРУ</t>
  </si>
  <si>
    <t>38.22.1</t>
  </si>
  <si>
    <t>38.22</t>
  </si>
  <si>
    <t>Договор на проведение ремонта в административном здании в локомотивном депо</t>
  </si>
  <si>
    <t>Договор на поставку шпал деревянных пропитанных и бруса переводного</t>
  </si>
  <si>
    <t>Договор на выполнение работ по доработке программного обеспечения (администратор-экспедитор)</t>
  </si>
  <si>
    <t xml:space="preserve">Договор на поставку пар колёсных на мотовоз погрузочный транспортный </t>
  </si>
  <si>
    <t>Договор на устройство асфальто - бетонного покрытия на привокзальной площади ст. Новый Уренгой</t>
  </si>
  <si>
    <t>Договор на оказание услуг по организации питания</t>
  </si>
  <si>
    <t>Договор оказания услуг на техническое обслуживание и ремонт контрольно-кассовой техники на объекте МФВ Новый Уренгой.</t>
  </si>
  <si>
    <t>95.11.1</t>
  </si>
  <si>
    <t>95.11</t>
  </si>
  <si>
    <t>единица</t>
  </si>
  <si>
    <t>Договор оказания услуг по предоставлению овердрафтного кредита</t>
  </si>
  <si>
    <t>64.19.21</t>
  </si>
  <si>
    <t>64.19</t>
  </si>
  <si>
    <t>1.52</t>
  </si>
  <si>
    <t>1.53</t>
  </si>
  <si>
    <t>2.76</t>
  </si>
  <si>
    <t>2.77</t>
  </si>
  <si>
    <t>1.54</t>
  </si>
  <si>
    <t>1.55</t>
  </si>
  <si>
    <t>2.78</t>
  </si>
  <si>
    <t>2.79</t>
  </si>
  <si>
    <t>3.93</t>
  </si>
  <si>
    <t>Договор на оказание медицинских услуг по проведению исследования на новую коронавирусную инфекцию работников АО «ЯЖДК»</t>
  </si>
  <si>
    <t>86.10.1</t>
  </si>
  <si>
    <t>86.10</t>
  </si>
  <si>
    <t>Приложение № 2 к Приказу</t>
  </si>
  <si>
    <t>1.56</t>
  </si>
  <si>
    <t>1.57</t>
  </si>
  <si>
    <t>1.58</t>
  </si>
  <si>
    <t>2.80</t>
  </si>
  <si>
    <t>2.81</t>
  </si>
  <si>
    <t>2.82</t>
  </si>
  <si>
    <t>3.94</t>
  </si>
  <si>
    <t>3.95</t>
  </si>
  <si>
    <t>3.96</t>
  </si>
  <si>
    <t>36.00.11</t>
  </si>
  <si>
    <t>11.07</t>
  </si>
  <si>
    <t>Договор поставки бутилированной воды на объекты АО «ЯЖДК»</t>
  </si>
  <si>
    <t>по заявке</t>
  </si>
  <si>
    <t>85.41.1</t>
  </si>
  <si>
    <t>Договор оказания услуг по организации участия команды АО «ЯЖДК» в турнирах.</t>
  </si>
  <si>
    <t>Договор на услуги по ремонту и обслуживанию агрегатов ж/д техники дистанции пути</t>
  </si>
  <si>
    <t>33.17.11</t>
  </si>
  <si>
    <t>33.17</t>
  </si>
  <si>
    <t>1.59</t>
  </si>
  <si>
    <t>2.83</t>
  </si>
  <si>
    <t>3.97</t>
  </si>
  <si>
    <t>Договор оказания услуг на техническое обслуживание и ремонт контрольно-кассовой техники для нужд АО "ЯЖДК"</t>
  </si>
  <si>
    <t>1.60</t>
  </si>
  <si>
    <t>2.84</t>
  </si>
  <si>
    <t>3.98</t>
  </si>
  <si>
    <t xml:space="preserve">Договор на изготовление и установку изделий из ПВХ конструкций </t>
  </si>
  <si>
    <t>1.61</t>
  </si>
  <si>
    <t>1.62</t>
  </si>
  <si>
    <t>2.85</t>
  </si>
  <si>
    <t>2.86</t>
  </si>
  <si>
    <t>3.99</t>
  </si>
  <si>
    <t>3.100</t>
  </si>
  <si>
    <t>4.107</t>
  </si>
  <si>
    <t xml:space="preserve">Договор поставки стройматериалов </t>
  </si>
  <si>
    <t>Н.Уренгой</t>
  </si>
  <si>
    <t>1.63</t>
  </si>
  <si>
    <t>1.64</t>
  </si>
  <si>
    <t>1.65</t>
  </si>
  <si>
    <t>2.87</t>
  </si>
  <si>
    <t>2.88</t>
  </si>
  <si>
    <t>2.89</t>
  </si>
  <si>
    <t>3.101</t>
  </si>
  <si>
    <t>3.102</t>
  </si>
  <si>
    <t>3.103</t>
  </si>
  <si>
    <t>4.108</t>
  </si>
  <si>
    <t>4.109</t>
  </si>
  <si>
    <t>4.110</t>
  </si>
  <si>
    <t>Договор на проведение дополнительной оценки уязвимости объекта транспортной инфраструктуры вокзала в г. Новый Уренгой</t>
  </si>
  <si>
    <t>43.22.12</t>
  </si>
  <si>
    <t>Договор на сервисное обслуживание  коммерческих узлов учета теплоэнергии на объектах АО «ЯЖДК», расположенных в г.Новый Уренгой</t>
  </si>
  <si>
    <t>Договор на сервисное обслуживание  коммерческих узлов учета теплоэнергии на объектах АО «ЯЖДК», расположенных в р-не Коротчаево</t>
  </si>
  <si>
    <t>74.90.31</t>
  </si>
  <si>
    <t>1.66</t>
  </si>
  <si>
    <t>Договор на оказание услуг по монтажу и пуско-наладке выноса УПАТС на ст.Коротчаево</t>
  </si>
  <si>
    <t>26.30.23</t>
  </si>
  <si>
    <t>26.30</t>
  </si>
  <si>
    <t>Договор на поставку оборудования для организации выноса УПАТС.</t>
  </si>
  <si>
    <t>1.67</t>
  </si>
  <si>
    <t>Договор на оказание услуг по проведению метрологических работ и услуг по государственной проверке вагонных весов на ст.Коротчаево</t>
  </si>
  <si>
    <t>2.90</t>
  </si>
  <si>
    <t>3.104</t>
  </si>
  <si>
    <t>4.111</t>
  </si>
  <si>
    <t>1.68</t>
  </si>
  <si>
    <t>58.29.12</t>
  </si>
  <si>
    <t>Договор на оказания услуг на предоставление прав использования программ для ЭВМ</t>
  </si>
  <si>
    <t>2.91</t>
  </si>
  <si>
    <t>3.105</t>
  </si>
  <si>
    <t>4.112</t>
  </si>
  <si>
    <t>1.69</t>
  </si>
  <si>
    <t>Договор на обучение по охране труда</t>
  </si>
  <si>
    <t>2.92</t>
  </si>
  <si>
    <t>3.106</t>
  </si>
  <si>
    <t>4.113</t>
  </si>
  <si>
    <t>85.30</t>
  </si>
  <si>
    <t xml:space="preserve"> от " 25 " января 2021 г.</t>
  </si>
  <si>
    <t>№ 53/СОЗ</t>
  </si>
  <si>
    <t>ЕП</t>
  </si>
  <si>
    <t>ЗП</t>
  </si>
  <si>
    <t>ОК</t>
  </si>
  <si>
    <t>ЗК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</si>
</sst>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  <numFmt numFmtId="169" formatCode="_(* #,##0.0_);_(* \(#,##0.0\);_(* &quot;-&quot;??_);_(@_)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[$-419]mmmm\ yyyy;@"/>
    <numFmt numFmtId="173" formatCode="#,##0.000"/>
    <numFmt numFmtId="174" formatCode="0.000"/>
  </numFmts>
  <fonts count="5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Helv"/>
    </font>
    <font>
      <sz val="10"/>
      <name val="Times New Roman Cyr"/>
      <family val="1"/>
      <charset val="20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Tahoma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</borders>
  <cellStyleXfs count="159">
    <xf numFmtId="0" fontId="0" fillId="0" borderId="0"/>
    <xf numFmtId="0" fontId="1" fillId="0" borderId="0"/>
    <xf numFmtId="167" fontId="3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" fontId="8" fillId="0" borderId="1">
      <alignment horizontal="center" vertical="top" wrapText="1"/>
    </xf>
    <xf numFmtId="0" fontId="6" fillId="0" borderId="0"/>
    <xf numFmtId="0" fontId="6" fillId="0" borderId="0"/>
    <xf numFmtId="0" fontId="9" fillId="0" borderId="7" applyBorder="0" applyAlignment="0">
      <alignment horizontal="left" wrapText="1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0" fillId="0" borderId="0"/>
    <xf numFmtId="168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9" fillId="0" borderId="0"/>
    <xf numFmtId="0" fontId="13" fillId="0" borderId="0"/>
    <xf numFmtId="0" fontId="2" fillId="0" borderId="0"/>
    <xf numFmtId="0" fontId="12" fillId="0" borderId="0"/>
    <xf numFmtId="4" fontId="14" fillId="0" borderId="0">
      <alignment vertical="center"/>
    </xf>
    <xf numFmtId="0" fontId="12" fillId="0" borderId="0"/>
    <xf numFmtId="0" fontId="13" fillId="0" borderId="0"/>
    <xf numFmtId="0" fontId="5" fillId="0" borderId="0"/>
    <xf numFmtId="0" fontId="9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13" fillId="0" borderId="0"/>
    <xf numFmtId="0" fontId="15" fillId="4" borderId="0">
      <alignment horizontal="center" vertical="top"/>
    </xf>
    <xf numFmtId="0" fontId="16" fillId="5" borderId="0">
      <alignment horizontal="center" vertical="top"/>
    </xf>
    <xf numFmtId="0" fontId="16" fillId="6" borderId="0">
      <alignment horizontal="left" vertical="top"/>
    </xf>
    <xf numFmtId="0" fontId="16" fillId="4" borderId="0">
      <alignment horizontal="left" vertical="top"/>
    </xf>
    <xf numFmtId="0" fontId="17" fillId="4" borderId="0">
      <alignment horizontal="left" vertical="top"/>
    </xf>
    <xf numFmtId="0" fontId="18" fillId="4" borderId="0">
      <alignment horizontal="left" vertical="top"/>
    </xf>
    <xf numFmtId="0" fontId="17" fillId="4" borderId="0">
      <alignment horizontal="center" vertical="top"/>
    </xf>
    <xf numFmtId="0" fontId="17" fillId="4" borderId="0">
      <alignment horizontal="left" vertical="top"/>
    </xf>
    <xf numFmtId="4" fontId="19" fillId="3" borderId="8" applyNumberFormat="0" applyProtection="0">
      <alignment vertical="center"/>
    </xf>
    <xf numFmtId="168" fontId="20" fillId="0" borderId="0">
      <alignment horizontal="left" indent="1"/>
    </xf>
    <xf numFmtId="0" fontId="6" fillId="0" borderId="0"/>
    <xf numFmtId="0" fontId="2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11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/>
    <xf numFmtId="167" fontId="2" fillId="0" borderId="0" applyFont="0" applyFill="0" applyBorder="0" applyAlignment="0" applyProtection="0"/>
    <xf numFmtId="0" fontId="11" fillId="0" borderId="0"/>
    <xf numFmtId="0" fontId="22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0" fillId="0" borderId="0"/>
    <xf numFmtId="0" fontId="27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12" borderId="11" applyNumberFormat="0" applyAlignment="0" applyProtection="0"/>
    <xf numFmtId="0" fontId="33" fillId="25" borderId="12" applyNumberFormat="0" applyAlignment="0" applyProtection="0"/>
    <xf numFmtId="0" fontId="34" fillId="25" borderId="11" applyNumberFormat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26" borderId="17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27" borderId="18" applyNumberFormat="0" applyFon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/>
    <xf numFmtId="0" fontId="1" fillId="0" borderId="0"/>
    <xf numFmtId="167" fontId="3" fillId="0" borderId="0" applyFont="0" applyFill="0" applyBorder="0" applyAlignment="0" applyProtection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48" fillId="0" borderId="0"/>
    <xf numFmtId="0" fontId="5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>
      <alignment horizontal="left" indent="1"/>
    </xf>
    <xf numFmtId="165" fontId="6" fillId="0" borderId="0" applyFont="0" applyFill="0" applyBorder="0" applyAlignment="0" applyProtection="0"/>
  </cellStyleXfs>
  <cellXfs count="111">
    <xf numFmtId="0" fontId="0" fillId="0" borderId="0" xfId="0"/>
    <xf numFmtId="0" fontId="21" fillId="2" borderId="1" xfId="12" applyFont="1" applyFill="1" applyBorder="1" applyAlignment="1">
      <alignment horizontal="center" vertical="center" wrapText="1"/>
    </xf>
    <xf numFmtId="0" fontId="21" fillId="2" borderId="1" xfId="12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12" applyFont="1" applyFill="1" applyBorder="1" applyAlignment="1">
      <alignment vertical="center" wrapText="1"/>
    </xf>
    <xf numFmtId="4" fontId="21" fillId="2" borderId="1" xfId="146" applyNumberFormat="1" applyFont="1" applyFill="1" applyBorder="1" applyAlignment="1">
      <alignment horizontal="center" vertical="center" wrapText="1"/>
    </xf>
    <xf numFmtId="0" fontId="51" fillId="2" borderId="1" xfId="12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2" borderId="0" xfId="0" applyFont="1" applyFill="1" applyAlignment="1" applyProtection="1">
      <alignment horizontal="center" vertical="center" wrapText="1"/>
    </xf>
    <xf numFmtId="0" fontId="52" fillId="2" borderId="0" xfId="0" applyFont="1" applyFill="1" applyAlignment="1" applyProtection="1">
      <alignment horizontal="center" vertical="center" wrapText="1"/>
    </xf>
    <xf numFmtId="0" fontId="53" fillId="2" borderId="2" xfId="4" applyFont="1" applyFill="1" applyBorder="1" applyAlignment="1" applyProtection="1">
      <alignment horizontal="center" vertical="center" wrapText="1"/>
    </xf>
    <xf numFmtId="0" fontId="51" fillId="2" borderId="0" xfId="0" applyFont="1" applyFill="1" applyBorder="1" applyAlignment="1" applyProtection="1">
      <alignment horizontal="center" vertical="center" wrapText="1"/>
    </xf>
    <xf numFmtId="0" fontId="54" fillId="2" borderId="1" xfId="0" applyFont="1" applyFill="1" applyBorder="1" applyAlignment="1" applyProtection="1">
      <alignment horizontal="center" vertical="center" wrapText="1"/>
    </xf>
    <xf numFmtId="2" fontId="51" fillId="2" borderId="1" xfId="12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 applyProtection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174" fontId="21" fillId="2" borderId="1" xfId="12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vertical="center" wrapText="1"/>
    </xf>
    <xf numFmtId="0" fontId="30" fillId="2" borderId="3" xfId="4" applyFont="1" applyFill="1" applyBorder="1" applyAlignment="1" applyProtection="1">
      <alignment vertical="center" wrapText="1"/>
    </xf>
    <xf numFmtId="0" fontId="30" fillId="2" borderId="3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wrapText="1"/>
    </xf>
    <xf numFmtId="4" fontId="21" fillId="2" borderId="1" xfId="12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 applyProtection="1">
      <alignment horizontal="center" vertical="center" wrapText="1"/>
    </xf>
    <xf numFmtId="0" fontId="21" fillId="2" borderId="5" xfId="12" applyFont="1" applyFill="1" applyBorder="1" applyAlignment="1">
      <alignment vertical="center" wrapText="1"/>
    </xf>
    <xf numFmtId="3" fontId="21" fillId="2" borderId="5" xfId="0" applyNumberFormat="1" applyFont="1" applyFill="1" applyBorder="1" applyAlignment="1" applyProtection="1">
      <alignment horizontal="center" vertical="center" wrapText="1"/>
    </xf>
    <xf numFmtId="4" fontId="21" fillId="2" borderId="5" xfId="12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49" fontId="21" fillId="2" borderId="2" xfId="0" applyNumberFormat="1" applyFont="1" applyFill="1" applyBorder="1" applyAlignment="1" applyProtection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 applyProtection="1">
      <alignment horizontal="center" vertical="center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 applyProtection="1">
      <alignment horizontal="center" vertical="center" wrapText="1"/>
    </xf>
    <xf numFmtId="0" fontId="21" fillId="2" borderId="1" xfId="147" applyFont="1" applyFill="1" applyBorder="1" applyAlignment="1">
      <alignment horizontal="left" vertical="center" wrapText="1"/>
    </xf>
    <xf numFmtId="4" fontId="21" fillId="2" borderId="1" xfId="147" applyNumberFormat="1" applyFont="1" applyFill="1" applyBorder="1" applyAlignment="1">
      <alignment horizontal="center" vertical="center" wrapText="1"/>
    </xf>
    <xf numFmtId="0" fontId="21" fillId="2" borderId="1" xfId="146" applyFont="1" applyFill="1" applyBorder="1" applyAlignment="1">
      <alignment horizontal="left" vertical="center" wrapText="1"/>
    </xf>
    <xf numFmtId="0" fontId="21" fillId="2" borderId="1" xfId="146" applyFont="1" applyFill="1" applyBorder="1" applyAlignment="1">
      <alignment horizontal="center" vertical="center" wrapText="1"/>
    </xf>
    <xf numFmtId="1" fontId="21" fillId="2" borderId="1" xfId="146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wrapText="1"/>
    </xf>
    <xf numFmtId="173" fontId="21" fillId="2" borderId="1" xfId="12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1" xfId="0" applyFont="1" applyFill="1" applyBorder="1" applyAlignment="1" applyProtection="1">
      <alignment horizontal="left" vertical="center" wrapText="1"/>
    </xf>
    <xf numFmtId="3" fontId="51" fillId="2" borderId="1" xfId="0" applyNumberFormat="1" applyFont="1" applyFill="1" applyBorder="1" applyAlignment="1" applyProtection="1">
      <alignment horizontal="center" vertical="center" wrapText="1"/>
    </xf>
    <xf numFmtId="0" fontId="51" fillId="2" borderId="1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 wrapText="1"/>
    </xf>
    <xf numFmtId="3" fontId="56" fillId="2" borderId="1" xfId="0" applyNumberFormat="1" applyFont="1" applyFill="1" applyBorder="1" applyAlignment="1" applyProtection="1">
      <alignment horizontal="center" vertical="center" wrapText="1"/>
    </xf>
    <xf numFmtId="0" fontId="56" fillId="2" borderId="1" xfId="0" applyFont="1" applyFill="1" applyBorder="1" applyAlignment="1" applyProtection="1">
      <alignment horizontal="center" vertical="center"/>
    </xf>
    <xf numFmtId="0" fontId="55" fillId="2" borderId="1" xfId="0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172" fontId="21" fillId="2" borderId="1" xfId="0" applyNumberFormat="1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55" fillId="2" borderId="2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vertical="center" wrapText="1"/>
    </xf>
    <xf numFmtId="0" fontId="51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</xf>
    <xf numFmtId="0" fontId="55" fillId="2" borderId="0" xfId="0" applyFont="1" applyFill="1" applyAlignment="1">
      <alignment wrapText="1"/>
    </xf>
    <xf numFmtId="0" fontId="51" fillId="2" borderId="5" xfId="0" applyFont="1" applyFill="1" applyBorder="1" applyAlignment="1" applyProtection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0" fontId="55" fillId="2" borderId="0" xfId="0" applyFont="1" applyFill="1" applyAlignment="1">
      <alignment horizontal="left" vertical="center"/>
    </xf>
    <xf numFmtId="0" fontId="51" fillId="2" borderId="6" xfId="0" applyFont="1" applyFill="1" applyBorder="1" applyAlignment="1" applyProtection="1">
      <alignment horizontal="center" vertical="center" wrapText="1"/>
    </xf>
    <xf numFmtId="0" fontId="51" fillId="2" borderId="6" xfId="12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55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wrapText="1"/>
    </xf>
    <xf numFmtId="0" fontId="56" fillId="2" borderId="1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wrapText="1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/>
    </xf>
    <xf numFmtId="0" fontId="57" fillId="2" borderId="1" xfId="0" applyFont="1" applyFill="1" applyBorder="1" applyAlignment="1">
      <alignment horizontal="justify" vertical="center"/>
    </xf>
    <xf numFmtId="0" fontId="21" fillId="2" borderId="2" xfId="0" applyFont="1" applyFill="1" applyBorder="1" applyAlignment="1" applyProtection="1">
      <alignment horizontal="left" wrapText="1"/>
    </xf>
    <xf numFmtId="0" fontId="21" fillId="2" borderId="3" xfId="0" applyFont="1" applyFill="1" applyBorder="1" applyAlignment="1" applyProtection="1">
      <alignment horizontal="left" wrapText="1"/>
    </xf>
    <xf numFmtId="0" fontId="21" fillId="2" borderId="6" xfId="0" applyFont="1" applyFill="1" applyBorder="1" applyAlignment="1" applyProtection="1">
      <alignment horizontal="left" wrapText="1"/>
    </xf>
    <xf numFmtId="0" fontId="21" fillId="2" borderId="2" xfId="0" applyFont="1" applyFill="1" applyBorder="1" applyAlignment="1" applyProtection="1">
      <alignment horizontal="left" vertical="center" wrapText="1"/>
    </xf>
    <xf numFmtId="0" fontId="21" fillId="2" borderId="3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Alignment="1" applyProtection="1">
      <alignment vertical="center" wrapText="1"/>
    </xf>
    <xf numFmtId="0" fontId="58" fillId="2" borderId="0" xfId="0" applyFont="1" applyFill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51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</cellXfs>
  <cellStyles count="159">
    <cellStyle name="]_x000d__x000a_Zoomed=1_x000d__x000a_Row=0_x000d__x000a_Column=0_x000d__x000a_Height=0_x000d__x000a_Width=0_x000d__x000a_FontName=FoxFont_x000d__x000a_FontStyle=0_x000d__x000a_FontSize=9_x000d__x000a_PrtFontName=FoxPrin" xfId="26"/>
    <cellStyle name="_~7107767" xfId="27"/>
    <cellStyle name="_~7107767_прил 2 (2008)" xfId="28"/>
    <cellStyle name="_1,3,4,5,7(1-2),8,10,11,12" xfId="29"/>
    <cellStyle name="_5,форма АТАБ, график снижения нагрузки," xfId="30"/>
    <cellStyle name="_Книга1" xfId="31"/>
    <cellStyle name="_Прил" xfId="32"/>
    <cellStyle name="_прил 2 (2008)" xfId="33"/>
    <cellStyle name="_Прил 4-5(потери)" xfId="34"/>
    <cellStyle name="_Прил 7 (акт снятия показ)" xfId="35"/>
    <cellStyle name="_Прил. 8 - Акт объемов" xfId="36"/>
    <cellStyle name="_Прил.10" xfId="37"/>
    <cellStyle name="_Прил_прил 2 (2008)" xfId="38"/>
    <cellStyle name="_Прил-9 (акт сверки)" xfId="39"/>
    <cellStyle name="_Приложения(отправка)" xfId="40"/>
    <cellStyle name="_Приложения(отправка)_прил 2 (2008)" xfId="41"/>
    <cellStyle name="_Пурнефтегаз Приложения к договору на 2007 г" xfId="42"/>
    <cellStyle name="_Пурнефтегаз Приложения к договору на 2007 г_прил 2 (2008)" xfId="43"/>
    <cellStyle name="20% - Акцент1 2" xfId="87"/>
    <cellStyle name="20% - Акцент2 2" xfId="88"/>
    <cellStyle name="20% - Акцент3 2" xfId="89"/>
    <cellStyle name="20% - Акцент4 2" xfId="90"/>
    <cellStyle name="20% - Акцент5 2" xfId="91"/>
    <cellStyle name="20% - Акцент6 2" xfId="92"/>
    <cellStyle name="40% - Акцент1 2" xfId="93"/>
    <cellStyle name="40% - Акцент2 2" xfId="94"/>
    <cellStyle name="40% - Акцент3 2" xfId="95"/>
    <cellStyle name="40% - Акцент4 2" xfId="96"/>
    <cellStyle name="40% - Акцент5 2" xfId="97"/>
    <cellStyle name="40% - Акцент6 2" xfId="98"/>
    <cellStyle name="60% - Акцент1 2" xfId="99"/>
    <cellStyle name="60% - Акцент2 2" xfId="100"/>
    <cellStyle name="60% - Акцент3 2" xfId="101"/>
    <cellStyle name="60% - Акцент4 2" xfId="102"/>
    <cellStyle name="60% - Акцент5 2" xfId="103"/>
    <cellStyle name="60% - Акцент6 2" xfId="104"/>
    <cellStyle name="AFE" xfId="44"/>
    <cellStyle name="Comma [0]_irl tel sep5" xfId="45"/>
    <cellStyle name="Comma_irl tel sep5" xfId="46"/>
    <cellStyle name="Currency [0]_irl tel sep5" xfId="47"/>
    <cellStyle name="Currency_irl tel sep5" xfId="48"/>
    <cellStyle name="Normal_irl tel sep5" xfId="49"/>
    <cellStyle name="normбlnм_laroux" xfId="50"/>
    <cellStyle name="S0" xfId="51"/>
    <cellStyle name="S1" xfId="52"/>
    <cellStyle name="S2" xfId="53"/>
    <cellStyle name="S3" xfId="54"/>
    <cellStyle name="S4" xfId="55"/>
    <cellStyle name="S5" xfId="56"/>
    <cellStyle name="S6" xfId="57"/>
    <cellStyle name="S7" xfId="58"/>
    <cellStyle name="SAPBEXaggDataEmph" xfId="59"/>
    <cellStyle name="Text" xfId="60"/>
    <cellStyle name="Text 2" xfId="157"/>
    <cellStyle name="Акцент1 2" xfId="105"/>
    <cellStyle name="Акцент2 2" xfId="106"/>
    <cellStyle name="Акцент3 2" xfId="107"/>
    <cellStyle name="Акцент4 2" xfId="108"/>
    <cellStyle name="Акцент5 2" xfId="109"/>
    <cellStyle name="Акцент6 2" xfId="110"/>
    <cellStyle name="Ввод  2" xfId="111"/>
    <cellStyle name="Вывод 2" xfId="112"/>
    <cellStyle name="Вычисление 2" xfId="113"/>
    <cellStyle name="Гиперссылка" xfId="4" builtinId="8"/>
    <cellStyle name="Гиперссылка 2" xfId="79"/>
    <cellStyle name="Заголовок 1 2" xfId="114"/>
    <cellStyle name="Заголовок 2 2" xfId="115"/>
    <cellStyle name="Заголовок 3 2" xfId="116"/>
    <cellStyle name="Заголовок 4 2" xfId="117"/>
    <cellStyle name="Итог 2" xfId="118"/>
    <cellStyle name="Контрольная ячейка 2" xfId="119"/>
    <cellStyle name="Мой стиль" xfId="10"/>
    <cellStyle name="Название 2" xfId="120"/>
    <cellStyle name="Нейтральный 2" xfId="121"/>
    <cellStyle name="Обычный" xfId="0" builtinId="0"/>
    <cellStyle name="Обычный 10" xfId="61"/>
    <cellStyle name="Обычный 10 2" xfId="147"/>
    <cellStyle name="Обычный 11" xfId="76"/>
    <cellStyle name="Обычный 11 2" xfId="135"/>
    <cellStyle name="Обычный 11 3" xfId="144"/>
    <cellStyle name="Обычный 12" xfId="77"/>
    <cellStyle name="Обычный 12 2" xfId="128"/>
    <cellStyle name="Обычный 13" xfId="82"/>
    <cellStyle name="Обычный 13 2" xfId="137"/>
    <cellStyle name="Обычный 14" xfId="83"/>
    <cellStyle name="Обычный 14 2" xfId="138"/>
    <cellStyle name="Обычный 15" xfId="84"/>
    <cellStyle name="Обычный 16" xfId="129"/>
    <cellStyle name="Обычный 17" xfId="140"/>
    <cellStyle name="Обычный 18" xfId="146"/>
    <cellStyle name="Обычный 2" xfId="1"/>
    <cellStyle name="Обычный 2 2" xfId="3"/>
    <cellStyle name="Обычный 2 2 2" xfId="74"/>
    <cellStyle name="Обычный 2 3" xfId="6"/>
    <cellStyle name="Обычный 2 4" xfId="11"/>
    <cellStyle name="Обычный 2 5" xfId="62"/>
    <cellStyle name="Обычный 2 6" xfId="130"/>
    <cellStyle name="Обычный 3" xfId="12"/>
    <cellStyle name="Обычный 3 2" xfId="85"/>
    <cellStyle name="Обычный 4" xfId="7"/>
    <cellStyle name="Обычный 4 2" xfId="80"/>
    <cellStyle name="Обычный 4 2 2" xfId="136"/>
    <cellStyle name="Обычный 4 3" xfId="81"/>
    <cellStyle name="Обычный 5" xfId="18"/>
    <cellStyle name="Обычный 5 2" xfId="20"/>
    <cellStyle name="Обычный 6" xfId="63"/>
    <cellStyle name="Обычный 7" xfId="64"/>
    <cellStyle name="Обычный 8" xfId="65"/>
    <cellStyle name="Обычный 9" xfId="66"/>
    <cellStyle name="Обычный 9 2" xfId="67"/>
    <cellStyle name="Обычный 9 2 2" xfId="133"/>
    <cellStyle name="Обычный 9 2 3" xfId="142"/>
    <cellStyle name="Обычный 9 3" xfId="132"/>
    <cellStyle name="Обычный 9 4" xfId="141"/>
    <cellStyle name="Плохой 2" xfId="122"/>
    <cellStyle name="Пояснение 2" xfId="123"/>
    <cellStyle name="Примечание 2" xfId="124"/>
    <cellStyle name="Процентный 2" xfId="24"/>
    <cellStyle name="Процентный 3" xfId="25"/>
    <cellStyle name="Процентный 4" xfId="78"/>
    <cellStyle name="Связанная ячейка 2" xfId="125"/>
    <cellStyle name="Стиль 1" xfId="5"/>
    <cellStyle name="ТаблицаТекст" xfId="13"/>
    <cellStyle name="Текст предупреждения 2" xfId="126"/>
    <cellStyle name="Тысячи [0]_Di9L0o5j31kGokzdMy2T4e8xw" xfId="68"/>
    <cellStyle name="Тысячи_Di9L0o5j31kGokzdMy2T4e8xw" xfId="69"/>
    <cellStyle name="Финансовый 10" xfId="70"/>
    <cellStyle name="Финансовый 11" xfId="139"/>
    <cellStyle name="Финансовый 12" xfId="145"/>
    <cellStyle name="Финансовый 2" xfId="2"/>
    <cellStyle name="Финансовый 2 2" xfId="9"/>
    <cellStyle name="Финансовый 2 2 2" xfId="14"/>
    <cellStyle name="Финансовый 2 2 2 2" xfId="150"/>
    <cellStyle name="Финансовый 2 2 3" xfId="75"/>
    <cellStyle name="Финансовый 2 2 4" xfId="149"/>
    <cellStyle name="Финансовый 2 3" xfId="71"/>
    <cellStyle name="Финансовый 2 4" xfId="131"/>
    <cellStyle name="Финансовый 3" xfId="8"/>
    <cellStyle name="Финансовый 3 2" xfId="15"/>
    <cellStyle name="Финансовый 3 2 2" xfId="151"/>
    <cellStyle name="Финансовый 3 3" xfId="16"/>
    <cellStyle name="Финансовый 3 3 2" xfId="152"/>
    <cellStyle name="Финансовый 3 4" xfId="148"/>
    <cellStyle name="Финансовый 4" xfId="17"/>
    <cellStyle name="Финансовый 4 2" xfId="86"/>
    <cellStyle name="Финансовый 4 3" xfId="153"/>
    <cellStyle name="Финансовый 5" xfId="23"/>
    <cellStyle name="Финансовый 6" xfId="22"/>
    <cellStyle name="Финансовый 6 2" xfId="72"/>
    <cellStyle name="Финансовый 6 2 2" xfId="134"/>
    <cellStyle name="Финансовый 6 2 3" xfId="143"/>
    <cellStyle name="Финансовый 6 3" xfId="156"/>
    <cellStyle name="Финансовый 7" xfId="21"/>
    <cellStyle name="Финансовый 7 2" xfId="155"/>
    <cellStyle name="Финансовый 8" xfId="19"/>
    <cellStyle name="Финансовый 8 2" xfId="154"/>
    <cellStyle name="Финансовый 9" xfId="73"/>
    <cellStyle name="Финансовый 9 2" xfId="158"/>
    <cellStyle name="Хороший 2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1;&#1040;&#1053;%20&#1047;&#1040;&#1050;&#1059;&#1055;&#1054;&#1050;/&#1055;&#1051;&#1040;&#1053;%20&#1047;&#1040;&#1050;&#1059;&#1055;&#1054;&#1050;%202020/&#1055;&#1088;&#1080;&#1085;&#1072;&#1076;&#1083;&#1077;&#1078;&#1085;&#1086;&#1089;&#1090;&#1100;%20&#1082;%20&#1057;&#1052;&#1080;&#1057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9\&#1086;&#1073;&#1097;&#1072;&#1103;%20&#1076;&#1083;&#1103;%20&#1101;&#1086;\&#1041;&#1070;&#1044;&#1046;&#1045;&#1058;%202009&#1075;\&#1044;&#1040;&#1053;&#1053;&#1067;&#1045;%20&#1057;&#1051;&#1059;&#1046;&#1041;\&#1055;&#1063;%20&#1073;&#1102;&#1076;&#1078;&#1077;&#1090;%202009\00&#1058;09_05_01000%20&#1086;&#1078;&#1080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ЕНДА"/>
      <sheetName val="А"/>
      <sheetName val="Б"/>
      <sheetName val="В"/>
      <sheetName val="Г"/>
      <sheetName val="Д"/>
      <sheetName val="Ж"/>
      <sheetName val="З"/>
      <sheetName val="И"/>
      <sheetName val="К"/>
      <sheetName val="М"/>
      <sheetName val="Н"/>
      <sheetName val="О"/>
      <sheetName val="П"/>
      <sheetName val="Р"/>
      <sheetName val="С"/>
      <sheetName val="Т"/>
      <sheetName val="У"/>
      <sheetName val="Ф"/>
      <sheetName val="Ц"/>
      <sheetName val="Э"/>
      <sheetName val="Ш"/>
      <sheetName val="Я"/>
      <sheetName val="Бюджет ЯНАО"/>
      <sheetName val="Принадлежность к СМиСП"/>
    </sheetNames>
    <definedNames>
      <definedName name="Interest_Rate" refersTo="#ССЫЛКА!"/>
      <definedName name="Loan_Amount" refersTo="#ССЫЛКА!"/>
      <definedName name="Loan_Start" refersTo="#ССЫЛКА!"/>
      <definedName name="Loan_Years" refersTo="#ССЫЛКА!"/>
      <definedName name="Number_of_Payments" refersTo="#ССЫЛКА!"/>
      <definedName name="Values_Entered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писание"/>
      <sheetName val="Содержание"/>
      <sheetName val="Макро"/>
      <sheetName val="СБП"/>
      <sheetName val="СБПР"/>
      <sheetName val="СБМ"/>
      <sheetName val="СБЗ-Т"/>
      <sheetName val="СБЗ-И"/>
      <sheetName val="СБЗ-П"/>
      <sheetName val="СБЗ-В"/>
      <sheetName val="СБЗЗ"/>
      <sheetName val="СБДР"/>
      <sheetName val="СБКВ"/>
      <sheetName val="СБКЗ"/>
      <sheetName val="СБДК-Т"/>
      <sheetName val="СБДК-И"/>
      <sheetName val="СБДК-Н"/>
      <sheetName val="СБДК-В"/>
      <sheetName val="СБДДС"/>
      <sheetName val="СБДДС-П"/>
      <sheetName val="СПРБ"/>
      <sheetName val="Масте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rw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35"/>
  <sheetViews>
    <sheetView tabSelected="1" topLeftCell="A136" zoomScaleNormal="100" workbookViewId="0">
      <selection activeCell="A88" sqref="A88"/>
    </sheetView>
  </sheetViews>
  <sheetFormatPr defaultRowHeight="25.5" customHeight="1" x14ac:dyDescent="0.2"/>
  <cols>
    <col min="1" max="1" width="5.85546875" style="65" customWidth="1"/>
    <col min="2" max="3" width="8.5703125" style="65" customWidth="1"/>
    <col min="4" max="4" width="69.5703125" style="19" customWidth="1"/>
    <col min="5" max="5" width="24" style="10" customWidth="1"/>
    <col min="6" max="6" width="8" style="65" customWidth="1"/>
    <col min="7" max="7" width="8.28515625" style="65" customWidth="1"/>
    <col min="8" max="8" width="8.85546875" style="65" customWidth="1"/>
    <col min="9" max="9" width="7.42578125" style="65" customWidth="1"/>
    <col min="10" max="10" width="8.5703125" style="65" customWidth="1"/>
    <col min="11" max="11" width="10.5703125" style="65" customWidth="1"/>
    <col min="12" max="12" width="13.85546875" style="65" customWidth="1"/>
    <col min="13" max="13" width="14.7109375" style="65" customWidth="1"/>
    <col min="14" max="14" width="13" style="65" customWidth="1"/>
    <col min="15" max="15" width="10" style="65" customWidth="1"/>
    <col min="16" max="16384" width="9.140625" style="20"/>
  </cols>
  <sheetData>
    <row r="1" spans="1:15" ht="13.5" customHeight="1" x14ac:dyDescent="0.2">
      <c r="M1" s="100" t="s">
        <v>365</v>
      </c>
      <c r="N1" s="100"/>
      <c r="O1" s="100"/>
    </row>
    <row r="2" spans="1:15" ht="13.5" customHeight="1" x14ac:dyDescent="0.2">
      <c r="M2" s="100" t="s">
        <v>440</v>
      </c>
      <c r="N2" s="100"/>
      <c r="O2" s="100"/>
    </row>
    <row r="3" spans="1:15" ht="13.5" customHeight="1" x14ac:dyDescent="0.2">
      <c r="M3" s="100" t="s">
        <v>441</v>
      </c>
      <c r="N3" s="100"/>
      <c r="O3" s="100"/>
    </row>
    <row r="4" spans="1:15" s="21" customFormat="1" ht="16.5" customHeight="1" x14ac:dyDescent="0.25">
      <c r="A4" s="101" t="s">
        <v>179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s="21" customFormat="1" ht="13.5" customHeight="1" x14ac:dyDescent="0.25">
      <c r="A5" s="65"/>
      <c r="B5" s="71"/>
      <c r="C5" s="71"/>
      <c r="D5" s="22"/>
      <c r="E5" s="11"/>
      <c r="F5" s="71"/>
      <c r="G5" s="71"/>
      <c r="H5" s="71"/>
      <c r="I5" s="71"/>
      <c r="J5" s="71"/>
      <c r="K5" s="65"/>
      <c r="L5" s="71"/>
      <c r="M5" s="71"/>
      <c r="N5" s="71"/>
      <c r="O5" s="71"/>
    </row>
    <row r="6" spans="1:15" ht="12.75" customHeight="1" x14ac:dyDescent="0.2">
      <c r="A6" s="92" t="s">
        <v>13</v>
      </c>
      <c r="B6" s="93"/>
      <c r="C6" s="93"/>
      <c r="D6" s="94"/>
      <c r="E6" s="95" t="s">
        <v>56</v>
      </c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5" ht="12.75" customHeight="1" x14ac:dyDescent="0.2">
      <c r="A7" s="92" t="s">
        <v>14</v>
      </c>
      <c r="B7" s="93"/>
      <c r="C7" s="93"/>
      <c r="D7" s="94"/>
      <c r="E7" s="95" t="s">
        <v>57</v>
      </c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15" ht="12.75" customHeight="1" x14ac:dyDescent="0.2">
      <c r="A8" s="92" t="s">
        <v>15</v>
      </c>
      <c r="B8" s="93"/>
      <c r="C8" s="93"/>
      <c r="D8" s="94"/>
      <c r="E8" s="95" t="s">
        <v>5</v>
      </c>
      <c r="F8" s="96"/>
      <c r="G8" s="96"/>
      <c r="H8" s="96"/>
      <c r="I8" s="96"/>
      <c r="J8" s="96"/>
      <c r="K8" s="96"/>
      <c r="L8" s="96"/>
      <c r="M8" s="96"/>
      <c r="N8" s="96"/>
      <c r="O8" s="97"/>
    </row>
    <row r="9" spans="1:15" ht="12.75" customHeight="1" x14ac:dyDescent="0.2">
      <c r="A9" s="92" t="s">
        <v>16</v>
      </c>
      <c r="B9" s="93"/>
      <c r="C9" s="93"/>
      <c r="D9" s="94"/>
      <c r="E9" s="12" t="s">
        <v>6</v>
      </c>
      <c r="F9" s="23"/>
      <c r="G9" s="23"/>
      <c r="H9" s="24"/>
      <c r="I9" s="24"/>
      <c r="J9" s="24"/>
      <c r="K9" s="24"/>
      <c r="L9" s="24"/>
      <c r="M9" s="23"/>
      <c r="N9" s="24"/>
      <c r="O9" s="25"/>
    </row>
    <row r="10" spans="1:15" ht="12.75" customHeight="1" x14ac:dyDescent="0.2">
      <c r="A10" s="92" t="s">
        <v>52</v>
      </c>
      <c r="B10" s="93"/>
      <c r="C10" s="93"/>
      <c r="D10" s="94"/>
      <c r="E10" s="95">
        <v>8904042048</v>
      </c>
      <c r="F10" s="96"/>
      <c r="G10" s="96"/>
      <c r="H10" s="96"/>
      <c r="I10" s="96"/>
      <c r="J10" s="96"/>
      <c r="K10" s="96"/>
      <c r="L10" s="96"/>
      <c r="M10" s="96"/>
      <c r="N10" s="96"/>
      <c r="O10" s="97"/>
    </row>
    <row r="11" spans="1:15" ht="12.75" customHeight="1" x14ac:dyDescent="0.2">
      <c r="A11" s="92" t="s">
        <v>53</v>
      </c>
      <c r="B11" s="93"/>
      <c r="C11" s="93"/>
      <c r="D11" s="94"/>
      <c r="E11" s="95">
        <v>890401001</v>
      </c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ht="12.75" customHeight="1" x14ac:dyDescent="0.2">
      <c r="A12" s="92" t="s">
        <v>54</v>
      </c>
      <c r="B12" s="93"/>
      <c r="C12" s="93"/>
      <c r="D12" s="94"/>
      <c r="E12" s="95">
        <v>71176000000</v>
      </c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1:15" ht="10.5" customHeight="1" x14ac:dyDescent="0.2">
      <c r="A13" s="26"/>
      <c r="B13" s="77"/>
      <c r="C13" s="77"/>
      <c r="E13" s="13"/>
      <c r="F13" s="98"/>
      <c r="G13" s="98"/>
      <c r="H13" s="77"/>
      <c r="I13" s="77"/>
      <c r="J13" s="77"/>
      <c r="K13" s="77"/>
      <c r="L13" s="77"/>
    </row>
    <row r="14" spans="1:15" ht="14.25" customHeight="1" x14ac:dyDescent="0.2">
      <c r="A14" s="99" t="s">
        <v>0</v>
      </c>
      <c r="B14" s="99" t="s">
        <v>18</v>
      </c>
      <c r="C14" s="99" t="s">
        <v>19</v>
      </c>
      <c r="D14" s="99" t="s">
        <v>1</v>
      </c>
      <c r="E14" s="99"/>
      <c r="F14" s="99"/>
      <c r="G14" s="99"/>
      <c r="H14" s="99"/>
      <c r="I14" s="99"/>
      <c r="J14" s="99"/>
      <c r="K14" s="99"/>
      <c r="L14" s="99"/>
      <c r="M14" s="99"/>
      <c r="N14" s="99" t="s">
        <v>7</v>
      </c>
      <c r="O14" s="109" t="s">
        <v>62</v>
      </c>
    </row>
    <row r="15" spans="1:15" ht="24" customHeight="1" x14ac:dyDescent="0.2">
      <c r="A15" s="99"/>
      <c r="B15" s="99"/>
      <c r="C15" s="99"/>
      <c r="D15" s="99" t="s">
        <v>2</v>
      </c>
      <c r="E15" s="108" t="s">
        <v>11</v>
      </c>
      <c r="F15" s="99" t="s">
        <v>3</v>
      </c>
      <c r="G15" s="99"/>
      <c r="H15" s="99" t="s">
        <v>10</v>
      </c>
      <c r="I15" s="99" t="s">
        <v>337</v>
      </c>
      <c r="J15" s="99"/>
      <c r="K15" s="99" t="s">
        <v>55</v>
      </c>
      <c r="L15" s="99" t="s">
        <v>4</v>
      </c>
      <c r="M15" s="99"/>
      <c r="N15" s="99"/>
      <c r="O15" s="109"/>
    </row>
    <row r="16" spans="1:15" ht="36" customHeight="1" x14ac:dyDescent="0.2">
      <c r="A16" s="99"/>
      <c r="B16" s="99"/>
      <c r="C16" s="99"/>
      <c r="D16" s="99"/>
      <c r="E16" s="108"/>
      <c r="F16" s="69" t="s">
        <v>8</v>
      </c>
      <c r="G16" s="69" t="s">
        <v>9</v>
      </c>
      <c r="H16" s="99"/>
      <c r="I16" s="69" t="s">
        <v>12</v>
      </c>
      <c r="J16" s="69" t="s">
        <v>9</v>
      </c>
      <c r="K16" s="99"/>
      <c r="L16" s="69" t="s">
        <v>331</v>
      </c>
      <c r="M16" s="69" t="s">
        <v>51</v>
      </c>
      <c r="N16" s="99"/>
      <c r="O16" s="109"/>
    </row>
    <row r="17" spans="1:15" s="7" customFormat="1" ht="11.25" customHeight="1" x14ac:dyDescent="0.25">
      <c r="A17" s="16">
        <v>1</v>
      </c>
      <c r="B17" s="8">
        <v>2</v>
      </c>
      <c r="C17" s="8">
        <v>3</v>
      </c>
      <c r="D17" s="8">
        <v>4</v>
      </c>
      <c r="E17" s="14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15" ht="14.25" customHeight="1" x14ac:dyDescent="0.2">
      <c r="A18" s="110" t="s">
        <v>17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24" customHeight="1" x14ac:dyDescent="0.2">
      <c r="A19" s="66" t="s">
        <v>33</v>
      </c>
      <c r="B19" s="69" t="s">
        <v>121</v>
      </c>
      <c r="C19" s="66" t="s">
        <v>122</v>
      </c>
      <c r="D19" s="4" t="s">
        <v>236</v>
      </c>
      <c r="E19" s="15" t="s">
        <v>332</v>
      </c>
      <c r="F19" s="69">
        <v>642</v>
      </c>
      <c r="G19" s="69" t="s">
        <v>63</v>
      </c>
      <c r="H19" s="63">
        <v>10</v>
      </c>
      <c r="I19" s="69">
        <v>7114</v>
      </c>
      <c r="J19" s="69" t="s">
        <v>47</v>
      </c>
      <c r="K19" s="27">
        <v>613.1</v>
      </c>
      <c r="L19" s="64">
        <v>44197</v>
      </c>
      <c r="M19" s="64">
        <v>44531</v>
      </c>
      <c r="N19" s="69" t="s">
        <v>442</v>
      </c>
      <c r="O19" s="69" t="s">
        <v>59</v>
      </c>
    </row>
    <row r="20" spans="1:15" ht="23.25" customHeight="1" x14ac:dyDescent="0.2">
      <c r="A20" s="66" t="s">
        <v>34</v>
      </c>
      <c r="B20" s="69" t="s">
        <v>121</v>
      </c>
      <c r="C20" s="66" t="s">
        <v>122</v>
      </c>
      <c r="D20" s="30" t="s">
        <v>237</v>
      </c>
      <c r="E20" s="15" t="s">
        <v>332</v>
      </c>
      <c r="F20" s="72">
        <v>642</v>
      </c>
      <c r="G20" s="72" t="s">
        <v>63</v>
      </c>
      <c r="H20" s="31">
        <v>30</v>
      </c>
      <c r="I20" s="72">
        <v>7114</v>
      </c>
      <c r="J20" s="72" t="s">
        <v>47</v>
      </c>
      <c r="K20" s="32">
        <v>630</v>
      </c>
      <c r="L20" s="64">
        <v>44197</v>
      </c>
      <c r="M20" s="64">
        <v>44531</v>
      </c>
      <c r="N20" s="69" t="s">
        <v>442</v>
      </c>
      <c r="O20" s="72" t="s">
        <v>59</v>
      </c>
    </row>
    <row r="21" spans="1:15" ht="24" customHeight="1" x14ac:dyDescent="0.2">
      <c r="A21" s="66" t="s">
        <v>35</v>
      </c>
      <c r="B21" s="69" t="s">
        <v>121</v>
      </c>
      <c r="C21" s="66" t="s">
        <v>122</v>
      </c>
      <c r="D21" s="4" t="s">
        <v>238</v>
      </c>
      <c r="E21" s="15" t="s">
        <v>332</v>
      </c>
      <c r="F21" s="69">
        <v>642</v>
      </c>
      <c r="G21" s="69" t="s">
        <v>63</v>
      </c>
      <c r="H21" s="63">
        <v>220</v>
      </c>
      <c r="I21" s="69">
        <v>7114</v>
      </c>
      <c r="J21" s="69" t="s">
        <v>47</v>
      </c>
      <c r="K21" s="27">
        <v>197</v>
      </c>
      <c r="L21" s="64">
        <v>44197</v>
      </c>
      <c r="M21" s="64">
        <v>44531</v>
      </c>
      <c r="N21" s="69" t="s">
        <v>442</v>
      </c>
      <c r="O21" s="69" t="s">
        <v>59</v>
      </c>
    </row>
    <row r="22" spans="1:15" ht="24" customHeight="1" x14ac:dyDescent="0.2">
      <c r="A22" s="66" t="s">
        <v>36</v>
      </c>
      <c r="B22" s="69" t="s">
        <v>121</v>
      </c>
      <c r="C22" s="66" t="s">
        <v>122</v>
      </c>
      <c r="D22" s="54" t="s">
        <v>239</v>
      </c>
      <c r="E22" s="15" t="s">
        <v>332</v>
      </c>
      <c r="F22" s="69">
        <v>642</v>
      </c>
      <c r="G22" s="69" t="s">
        <v>63</v>
      </c>
      <c r="H22" s="63">
        <v>220</v>
      </c>
      <c r="I22" s="69">
        <v>7114</v>
      </c>
      <c r="J22" s="69" t="s">
        <v>47</v>
      </c>
      <c r="K22" s="29">
        <v>350</v>
      </c>
      <c r="L22" s="64">
        <v>44197</v>
      </c>
      <c r="M22" s="64">
        <v>44531</v>
      </c>
      <c r="N22" s="69" t="s">
        <v>442</v>
      </c>
      <c r="O22" s="69" t="s">
        <v>59</v>
      </c>
    </row>
    <row r="23" spans="1:15" ht="23.25" customHeight="1" x14ac:dyDescent="0.2">
      <c r="A23" s="66" t="s">
        <v>37</v>
      </c>
      <c r="B23" s="69" t="s">
        <v>114</v>
      </c>
      <c r="C23" s="69" t="s">
        <v>115</v>
      </c>
      <c r="D23" s="4" t="s">
        <v>235</v>
      </c>
      <c r="E23" s="15" t="s">
        <v>332</v>
      </c>
      <c r="F23" s="69">
        <v>642</v>
      </c>
      <c r="G23" s="69" t="s">
        <v>63</v>
      </c>
      <c r="H23" s="63">
        <v>1</v>
      </c>
      <c r="I23" s="69">
        <v>7114</v>
      </c>
      <c r="J23" s="69" t="s">
        <v>47</v>
      </c>
      <c r="K23" s="27">
        <v>250.4</v>
      </c>
      <c r="L23" s="64">
        <v>44197</v>
      </c>
      <c r="M23" s="64">
        <v>44531</v>
      </c>
      <c r="N23" s="69" t="s">
        <v>442</v>
      </c>
      <c r="O23" s="69" t="s">
        <v>59</v>
      </c>
    </row>
    <row r="24" spans="1:15" ht="23.25" customHeight="1" x14ac:dyDescent="0.2">
      <c r="A24" s="66" t="s">
        <v>38</v>
      </c>
      <c r="B24" s="66" t="s">
        <v>117</v>
      </c>
      <c r="C24" s="66" t="s">
        <v>118</v>
      </c>
      <c r="D24" s="4" t="s">
        <v>234</v>
      </c>
      <c r="E24" s="15" t="s">
        <v>332</v>
      </c>
      <c r="F24" s="69">
        <v>642</v>
      </c>
      <c r="G24" s="69" t="s">
        <v>63</v>
      </c>
      <c r="H24" s="63">
        <v>15</v>
      </c>
      <c r="I24" s="69">
        <v>7114</v>
      </c>
      <c r="J24" s="69" t="s">
        <v>47</v>
      </c>
      <c r="K24" s="27">
        <v>150</v>
      </c>
      <c r="L24" s="64">
        <v>44197</v>
      </c>
      <c r="M24" s="64">
        <v>44531</v>
      </c>
      <c r="N24" s="69" t="s">
        <v>442</v>
      </c>
      <c r="O24" s="69" t="s">
        <v>59</v>
      </c>
    </row>
    <row r="25" spans="1:15" ht="23.25" customHeight="1" x14ac:dyDescent="0.2">
      <c r="A25" s="66" t="s">
        <v>39</v>
      </c>
      <c r="B25" s="34" t="s">
        <v>138</v>
      </c>
      <c r="C25" s="34" t="s">
        <v>139</v>
      </c>
      <c r="D25" s="74" t="s">
        <v>233</v>
      </c>
      <c r="E25" s="75" t="s">
        <v>140</v>
      </c>
      <c r="F25" s="69">
        <v>792</v>
      </c>
      <c r="G25" s="69" t="s">
        <v>70</v>
      </c>
      <c r="H25" s="63">
        <v>12</v>
      </c>
      <c r="I25" s="69">
        <v>7114</v>
      </c>
      <c r="J25" s="69" t="s">
        <v>47</v>
      </c>
      <c r="K25" s="27">
        <v>180</v>
      </c>
      <c r="L25" s="64">
        <v>44228</v>
      </c>
      <c r="M25" s="64">
        <v>44531</v>
      </c>
      <c r="N25" s="69" t="s">
        <v>442</v>
      </c>
      <c r="O25" s="69" t="s">
        <v>59</v>
      </c>
    </row>
    <row r="26" spans="1:15" s="35" customFormat="1" ht="23.25" customHeight="1" x14ac:dyDescent="0.25">
      <c r="A26" s="66" t="s">
        <v>40</v>
      </c>
      <c r="B26" s="34" t="s">
        <v>138</v>
      </c>
      <c r="C26" s="34" t="s">
        <v>139</v>
      </c>
      <c r="D26" s="35" t="s">
        <v>231</v>
      </c>
      <c r="E26" s="75" t="s">
        <v>140</v>
      </c>
      <c r="F26" s="69">
        <v>792</v>
      </c>
      <c r="G26" s="69" t="s">
        <v>70</v>
      </c>
      <c r="H26" s="63">
        <v>150</v>
      </c>
      <c r="I26" s="69">
        <v>7114</v>
      </c>
      <c r="J26" s="69" t="s">
        <v>47</v>
      </c>
      <c r="K26" s="28">
        <v>420</v>
      </c>
      <c r="L26" s="64">
        <v>44228</v>
      </c>
      <c r="M26" s="64">
        <v>44531</v>
      </c>
      <c r="N26" s="69" t="s">
        <v>442</v>
      </c>
      <c r="O26" s="69" t="s">
        <v>59</v>
      </c>
    </row>
    <row r="27" spans="1:15" ht="23.25" customHeight="1" x14ac:dyDescent="0.2">
      <c r="A27" s="66" t="s">
        <v>41</v>
      </c>
      <c r="B27" s="34" t="s">
        <v>26</v>
      </c>
      <c r="C27" s="34" t="s">
        <v>92</v>
      </c>
      <c r="D27" s="2" t="s">
        <v>184</v>
      </c>
      <c r="E27" s="75" t="s">
        <v>28</v>
      </c>
      <c r="F27" s="69">
        <v>642</v>
      </c>
      <c r="G27" s="69" t="s">
        <v>63</v>
      </c>
      <c r="H27" s="63" t="s">
        <v>21</v>
      </c>
      <c r="I27" s="69">
        <v>7114</v>
      </c>
      <c r="J27" s="69" t="s">
        <v>47</v>
      </c>
      <c r="K27" s="27">
        <v>120</v>
      </c>
      <c r="L27" s="64">
        <v>44197</v>
      </c>
      <c r="M27" s="64">
        <v>44531</v>
      </c>
      <c r="N27" s="69" t="s">
        <v>442</v>
      </c>
      <c r="O27" s="69" t="s">
        <v>59</v>
      </c>
    </row>
    <row r="28" spans="1:15" ht="23.25" customHeight="1" x14ac:dyDescent="0.2">
      <c r="A28" s="66" t="s">
        <v>42</v>
      </c>
      <c r="B28" s="34" t="s">
        <v>93</v>
      </c>
      <c r="C28" s="34" t="s">
        <v>153</v>
      </c>
      <c r="D28" s="3" t="s">
        <v>186</v>
      </c>
      <c r="E28" s="9" t="s">
        <v>185</v>
      </c>
      <c r="F28" s="69">
        <v>642</v>
      </c>
      <c r="G28" s="69" t="s">
        <v>63</v>
      </c>
      <c r="H28" s="63">
        <v>1</v>
      </c>
      <c r="I28" s="69">
        <v>7114</v>
      </c>
      <c r="J28" s="69" t="s">
        <v>47</v>
      </c>
      <c r="K28" s="27">
        <v>190</v>
      </c>
      <c r="L28" s="64">
        <v>44197</v>
      </c>
      <c r="M28" s="64">
        <v>44531</v>
      </c>
      <c r="N28" s="69" t="s">
        <v>442</v>
      </c>
      <c r="O28" s="69" t="s">
        <v>59</v>
      </c>
    </row>
    <row r="29" spans="1:15" ht="24" customHeight="1" x14ac:dyDescent="0.2">
      <c r="A29" s="66" t="s">
        <v>43</v>
      </c>
      <c r="B29" s="34" t="s">
        <v>189</v>
      </c>
      <c r="C29" s="34" t="s">
        <v>91</v>
      </c>
      <c r="D29" s="36" t="s">
        <v>187</v>
      </c>
      <c r="E29" s="6" t="s">
        <v>194</v>
      </c>
      <c r="F29" s="69">
        <v>642</v>
      </c>
      <c r="G29" s="69" t="s">
        <v>63</v>
      </c>
      <c r="H29" s="63">
        <v>1</v>
      </c>
      <c r="I29" s="69">
        <v>7114</v>
      </c>
      <c r="J29" s="69" t="s">
        <v>47</v>
      </c>
      <c r="K29" s="27">
        <v>240</v>
      </c>
      <c r="L29" s="64">
        <v>44197</v>
      </c>
      <c r="M29" s="64">
        <v>44531</v>
      </c>
      <c r="N29" s="69" t="s">
        <v>442</v>
      </c>
      <c r="O29" s="69" t="s">
        <v>59</v>
      </c>
    </row>
    <row r="30" spans="1:15" ht="24" customHeight="1" x14ac:dyDescent="0.2">
      <c r="A30" s="66" t="s">
        <v>44</v>
      </c>
      <c r="B30" s="34" t="s">
        <v>189</v>
      </c>
      <c r="C30" s="34" t="s">
        <v>91</v>
      </c>
      <c r="D30" s="36" t="s">
        <v>188</v>
      </c>
      <c r="E30" s="6" t="s">
        <v>194</v>
      </c>
      <c r="F30" s="69">
        <v>642</v>
      </c>
      <c r="G30" s="69" t="s">
        <v>63</v>
      </c>
      <c r="H30" s="63">
        <v>1</v>
      </c>
      <c r="I30" s="69">
        <v>7114</v>
      </c>
      <c r="J30" s="69" t="s">
        <v>47</v>
      </c>
      <c r="K30" s="27">
        <v>240</v>
      </c>
      <c r="L30" s="64">
        <v>44197</v>
      </c>
      <c r="M30" s="64">
        <v>44531</v>
      </c>
      <c r="N30" s="69" t="s">
        <v>442</v>
      </c>
      <c r="O30" s="69" t="s">
        <v>59</v>
      </c>
    </row>
    <row r="31" spans="1:15" ht="24" customHeight="1" x14ac:dyDescent="0.2">
      <c r="A31" s="66" t="s">
        <v>45</v>
      </c>
      <c r="B31" s="66" t="s">
        <v>152</v>
      </c>
      <c r="C31" s="69" t="s">
        <v>95</v>
      </c>
      <c r="D31" s="36" t="s">
        <v>75</v>
      </c>
      <c r="E31" s="9" t="s">
        <v>185</v>
      </c>
      <c r="F31" s="69">
        <v>642</v>
      </c>
      <c r="G31" s="69" t="s">
        <v>63</v>
      </c>
      <c r="H31" s="63" t="s">
        <v>21</v>
      </c>
      <c r="I31" s="69">
        <v>7114</v>
      </c>
      <c r="J31" s="69" t="s">
        <v>47</v>
      </c>
      <c r="K31" s="27">
        <v>120</v>
      </c>
      <c r="L31" s="64">
        <v>44228</v>
      </c>
      <c r="M31" s="64">
        <v>44378</v>
      </c>
      <c r="N31" s="69" t="s">
        <v>442</v>
      </c>
      <c r="O31" s="69" t="s">
        <v>59</v>
      </c>
    </row>
    <row r="32" spans="1:15" ht="23.25" customHeight="1" x14ac:dyDescent="0.2">
      <c r="A32" s="66" t="s">
        <v>46</v>
      </c>
      <c r="B32" s="69" t="s">
        <v>94</v>
      </c>
      <c r="C32" s="69" t="s">
        <v>95</v>
      </c>
      <c r="D32" s="36" t="s">
        <v>198</v>
      </c>
      <c r="E32" s="6" t="s">
        <v>194</v>
      </c>
      <c r="F32" s="69">
        <v>642</v>
      </c>
      <c r="G32" s="69" t="s">
        <v>63</v>
      </c>
      <c r="H32" s="63">
        <v>15</v>
      </c>
      <c r="I32" s="69">
        <v>7114</v>
      </c>
      <c r="J32" s="69" t="s">
        <v>47</v>
      </c>
      <c r="K32" s="28">
        <v>228</v>
      </c>
      <c r="L32" s="64">
        <v>44197</v>
      </c>
      <c r="M32" s="64">
        <v>44531</v>
      </c>
      <c r="N32" s="69" t="s">
        <v>442</v>
      </c>
      <c r="O32" s="69" t="s">
        <v>59</v>
      </c>
    </row>
    <row r="33" spans="1:15" ht="23.25" customHeight="1" x14ac:dyDescent="0.2">
      <c r="A33" s="66" t="s">
        <v>99</v>
      </c>
      <c r="B33" s="69" t="s">
        <v>94</v>
      </c>
      <c r="C33" s="69" t="s">
        <v>95</v>
      </c>
      <c r="D33" s="2" t="s">
        <v>200</v>
      </c>
      <c r="E33" s="6" t="s">
        <v>201</v>
      </c>
      <c r="F33" s="69">
        <v>642</v>
      </c>
      <c r="G33" s="69" t="s">
        <v>63</v>
      </c>
      <c r="H33" s="63">
        <v>10</v>
      </c>
      <c r="I33" s="69">
        <v>7114</v>
      </c>
      <c r="J33" s="69" t="s">
        <v>47</v>
      </c>
      <c r="K33" s="28">
        <v>342.39616000000001</v>
      </c>
      <c r="L33" s="64">
        <v>44197</v>
      </c>
      <c r="M33" s="64">
        <v>44531</v>
      </c>
      <c r="N33" s="69" t="s">
        <v>442</v>
      </c>
      <c r="O33" s="69" t="s">
        <v>59</v>
      </c>
    </row>
    <row r="34" spans="1:15" ht="23.25" customHeight="1" x14ac:dyDescent="0.2">
      <c r="A34" s="66" t="s">
        <v>100</v>
      </c>
      <c r="B34" s="69" t="s">
        <v>94</v>
      </c>
      <c r="C34" s="69" t="s">
        <v>95</v>
      </c>
      <c r="D34" s="2" t="s">
        <v>202</v>
      </c>
      <c r="E34" s="6" t="s">
        <v>203</v>
      </c>
      <c r="F34" s="69">
        <v>642</v>
      </c>
      <c r="G34" s="69" t="s">
        <v>63</v>
      </c>
      <c r="H34" s="63">
        <v>3</v>
      </c>
      <c r="I34" s="69">
        <v>7114</v>
      </c>
      <c r="J34" s="69" t="s">
        <v>47</v>
      </c>
      <c r="K34" s="28">
        <v>385.2</v>
      </c>
      <c r="L34" s="64">
        <v>44197</v>
      </c>
      <c r="M34" s="64">
        <v>44531</v>
      </c>
      <c r="N34" s="69" t="s">
        <v>442</v>
      </c>
      <c r="O34" s="69" t="s">
        <v>59</v>
      </c>
    </row>
    <row r="35" spans="1:15" ht="23.25" customHeight="1" x14ac:dyDescent="0.2">
      <c r="A35" s="66" t="s">
        <v>101</v>
      </c>
      <c r="B35" s="66" t="s">
        <v>25</v>
      </c>
      <c r="C35" s="66" t="s">
        <v>22</v>
      </c>
      <c r="D35" s="3" t="s">
        <v>206</v>
      </c>
      <c r="E35" s="6" t="s">
        <v>333</v>
      </c>
      <c r="F35" s="69">
        <v>642</v>
      </c>
      <c r="G35" s="69" t="s">
        <v>63</v>
      </c>
      <c r="H35" s="63">
        <v>12</v>
      </c>
      <c r="I35" s="69">
        <v>7114</v>
      </c>
      <c r="J35" s="69" t="s">
        <v>47</v>
      </c>
      <c r="K35" s="28">
        <v>4560</v>
      </c>
      <c r="L35" s="64">
        <v>44256</v>
      </c>
      <c r="M35" s="64">
        <v>44531</v>
      </c>
      <c r="N35" s="70" t="s">
        <v>443</v>
      </c>
      <c r="O35" s="69" t="s">
        <v>58</v>
      </c>
    </row>
    <row r="36" spans="1:15" ht="23.25" customHeight="1" x14ac:dyDescent="0.2">
      <c r="A36" s="66" t="s">
        <v>102</v>
      </c>
      <c r="B36" s="66" t="s">
        <v>26</v>
      </c>
      <c r="C36" s="66" t="s">
        <v>209</v>
      </c>
      <c r="D36" s="3" t="s">
        <v>208</v>
      </c>
      <c r="E36" s="6" t="s">
        <v>207</v>
      </c>
      <c r="F36" s="69">
        <v>642</v>
      </c>
      <c r="G36" s="69" t="s">
        <v>63</v>
      </c>
      <c r="H36" s="63">
        <v>1</v>
      </c>
      <c r="I36" s="69">
        <v>7114</v>
      </c>
      <c r="J36" s="69" t="s">
        <v>47</v>
      </c>
      <c r="K36" s="28">
        <v>168</v>
      </c>
      <c r="L36" s="64">
        <v>44256</v>
      </c>
      <c r="M36" s="64">
        <v>44531</v>
      </c>
      <c r="N36" s="69" t="s">
        <v>442</v>
      </c>
      <c r="O36" s="69" t="s">
        <v>59</v>
      </c>
    </row>
    <row r="37" spans="1:15" ht="23.25" customHeight="1" x14ac:dyDescent="0.2">
      <c r="A37" s="66" t="s">
        <v>103</v>
      </c>
      <c r="B37" s="66" t="s">
        <v>155</v>
      </c>
      <c r="C37" s="66" t="s">
        <v>85</v>
      </c>
      <c r="D37" s="2" t="s">
        <v>211</v>
      </c>
      <c r="E37" s="9" t="s">
        <v>185</v>
      </c>
      <c r="F37" s="69">
        <v>642</v>
      </c>
      <c r="G37" s="69" t="s">
        <v>63</v>
      </c>
      <c r="H37" s="63">
        <v>12</v>
      </c>
      <c r="I37" s="69">
        <v>7114</v>
      </c>
      <c r="J37" s="69" t="s">
        <v>47</v>
      </c>
      <c r="K37" s="28">
        <v>172.8</v>
      </c>
      <c r="L37" s="64">
        <v>44228</v>
      </c>
      <c r="M37" s="64">
        <v>44531</v>
      </c>
      <c r="N37" s="69" t="s">
        <v>442</v>
      </c>
      <c r="O37" s="69" t="s">
        <v>59</v>
      </c>
    </row>
    <row r="38" spans="1:15" ht="23.25" customHeight="1" x14ac:dyDescent="0.2">
      <c r="A38" s="66" t="s">
        <v>105</v>
      </c>
      <c r="B38" s="66" t="s">
        <v>213</v>
      </c>
      <c r="C38" s="66" t="s">
        <v>213</v>
      </c>
      <c r="D38" s="2" t="s">
        <v>212</v>
      </c>
      <c r="E38" s="9" t="s">
        <v>185</v>
      </c>
      <c r="F38" s="69">
        <v>642</v>
      </c>
      <c r="G38" s="69" t="s">
        <v>63</v>
      </c>
      <c r="H38" s="63">
        <v>34</v>
      </c>
      <c r="I38" s="69">
        <v>7114</v>
      </c>
      <c r="J38" s="69" t="s">
        <v>47</v>
      </c>
      <c r="K38" s="28">
        <v>972</v>
      </c>
      <c r="L38" s="64">
        <v>44228</v>
      </c>
      <c r="M38" s="64">
        <v>44531</v>
      </c>
      <c r="N38" s="69" t="s">
        <v>442</v>
      </c>
      <c r="O38" s="69" t="s">
        <v>59</v>
      </c>
    </row>
    <row r="39" spans="1:15" ht="23.25" customHeight="1" x14ac:dyDescent="0.2">
      <c r="A39" s="66" t="s">
        <v>106</v>
      </c>
      <c r="B39" s="62" t="s">
        <v>158</v>
      </c>
      <c r="C39" s="38" t="s">
        <v>159</v>
      </c>
      <c r="D39" s="3" t="s">
        <v>214</v>
      </c>
      <c r="E39" s="6" t="s">
        <v>210</v>
      </c>
      <c r="F39" s="69">
        <v>642</v>
      </c>
      <c r="G39" s="69" t="s">
        <v>63</v>
      </c>
      <c r="H39" s="63">
        <v>17658</v>
      </c>
      <c r="I39" s="69">
        <v>7114</v>
      </c>
      <c r="J39" s="69" t="s">
        <v>47</v>
      </c>
      <c r="K39" s="28">
        <v>123.12</v>
      </c>
      <c r="L39" s="64">
        <v>44197</v>
      </c>
      <c r="M39" s="64">
        <v>44531</v>
      </c>
      <c r="N39" s="69" t="s">
        <v>442</v>
      </c>
      <c r="O39" s="69" t="s">
        <v>59</v>
      </c>
    </row>
    <row r="40" spans="1:15" ht="23.25" customHeight="1" x14ac:dyDescent="0.2">
      <c r="A40" s="66" t="s">
        <v>265</v>
      </c>
      <c r="B40" s="34" t="s">
        <v>107</v>
      </c>
      <c r="C40" s="34" t="s">
        <v>108</v>
      </c>
      <c r="D40" s="4" t="s">
        <v>109</v>
      </c>
      <c r="E40" s="9" t="s">
        <v>69</v>
      </c>
      <c r="F40" s="69">
        <v>872</v>
      </c>
      <c r="G40" s="69" t="s">
        <v>68</v>
      </c>
      <c r="H40" s="63">
        <v>1</v>
      </c>
      <c r="I40" s="69">
        <v>7114</v>
      </c>
      <c r="J40" s="69" t="s">
        <v>47</v>
      </c>
      <c r="K40" s="28">
        <v>120</v>
      </c>
      <c r="L40" s="64">
        <v>44228</v>
      </c>
      <c r="M40" s="64">
        <v>44531</v>
      </c>
      <c r="N40" s="69" t="s">
        <v>442</v>
      </c>
      <c r="O40" s="69" t="s">
        <v>59</v>
      </c>
    </row>
    <row r="41" spans="1:15" ht="23.25" customHeight="1" x14ac:dyDescent="0.2">
      <c r="A41" s="66" t="s">
        <v>266</v>
      </c>
      <c r="B41" s="66" t="s">
        <v>27</v>
      </c>
      <c r="C41" s="66" t="s">
        <v>23</v>
      </c>
      <c r="D41" s="3" t="s">
        <v>217</v>
      </c>
      <c r="E41" s="9" t="s">
        <v>185</v>
      </c>
      <c r="F41" s="69">
        <v>872</v>
      </c>
      <c r="G41" s="69" t="s">
        <v>68</v>
      </c>
      <c r="H41" s="63">
        <v>1</v>
      </c>
      <c r="I41" s="69">
        <v>7114</v>
      </c>
      <c r="J41" s="69" t="s">
        <v>47</v>
      </c>
      <c r="K41" s="28">
        <v>600</v>
      </c>
      <c r="L41" s="64">
        <v>44256</v>
      </c>
      <c r="M41" s="64">
        <v>44531</v>
      </c>
      <c r="N41" s="69" t="s">
        <v>442</v>
      </c>
      <c r="O41" s="69" t="s">
        <v>59</v>
      </c>
    </row>
    <row r="42" spans="1:15" ht="23.25" customHeight="1" x14ac:dyDescent="0.2">
      <c r="A42" s="66" t="s">
        <v>111</v>
      </c>
      <c r="B42" s="66" t="s">
        <v>164</v>
      </c>
      <c r="C42" s="66" t="s">
        <v>29</v>
      </c>
      <c r="D42" s="3" t="s">
        <v>218</v>
      </c>
      <c r="E42" s="9" t="s">
        <v>185</v>
      </c>
      <c r="F42" s="69">
        <v>872</v>
      </c>
      <c r="G42" s="69" t="s">
        <v>68</v>
      </c>
      <c r="H42" s="63">
        <v>1</v>
      </c>
      <c r="I42" s="69">
        <v>7114</v>
      </c>
      <c r="J42" s="69" t="s">
        <v>47</v>
      </c>
      <c r="K42" s="28">
        <v>600</v>
      </c>
      <c r="L42" s="64">
        <v>44256</v>
      </c>
      <c r="M42" s="64">
        <v>44531</v>
      </c>
      <c r="N42" s="69" t="s">
        <v>442</v>
      </c>
      <c r="O42" s="69" t="s">
        <v>59</v>
      </c>
    </row>
    <row r="43" spans="1:15" ht="23.25" customHeight="1" x14ac:dyDescent="0.2">
      <c r="A43" s="66" t="s">
        <v>112</v>
      </c>
      <c r="B43" s="66" t="s">
        <v>157</v>
      </c>
      <c r="C43" s="66" t="s">
        <v>157</v>
      </c>
      <c r="D43" s="3" t="s">
        <v>219</v>
      </c>
      <c r="E43" s="75" t="s">
        <v>140</v>
      </c>
      <c r="F43" s="69">
        <v>642</v>
      </c>
      <c r="G43" s="69" t="s">
        <v>63</v>
      </c>
      <c r="H43" s="63">
        <v>1</v>
      </c>
      <c r="I43" s="69">
        <v>7114</v>
      </c>
      <c r="J43" s="69" t="s">
        <v>47</v>
      </c>
      <c r="K43" s="28">
        <v>589.20000000000005</v>
      </c>
      <c r="L43" s="64">
        <v>44197</v>
      </c>
      <c r="M43" s="64">
        <v>44531</v>
      </c>
      <c r="N43" s="69" t="s">
        <v>442</v>
      </c>
      <c r="O43" s="69" t="s">
        <v>59</v>
      </c>
    </row>
    <row r="44" spans="1:15" ht="23.25" customHeight="1" x14ac:dyDescent="0.2">
      <c r="A44" s="66" t="s">
        <v>113</v>
      </c>
      <c r="B44" s="66" t="s">
        <v>298</v>
      </c>
      <c r="C44" s="69" t="s">
        <v>88</v>
      </c>
      <c r="D44" s="36" t="s">
        <v>229</v>
      </c>
      <c r="E44" s="6" t="s">
        <v>226</v>
      </c>
      <c r="F44" s="69">
        <v>642</v>
      </c>
      <c r="G44" s="69" t="s">
        <v>63</v>
      </c>
      <c r="H44" s="63">
        <v>4</v>
      </c>
      <c r="I44" s="69">
        <v>7114</v>
      </c>
      <c r="J44" s="69" t="s">
        <v>47</v>
      </c>
      <c r="K44" s="28">
        <f>170*1.2</f>
        <v>204</v>
      </c>
      <c r="L44" s="64">
        <v>44256</v>
      </c>
      <c r="M44" s="64">
        <v>44531</v>
      </c>
      <c r="N44" s="69" t="s">
        <v>442</v>
      </c>
      <c r="O44" s="69" t="s">
        <v>59</v>
      </c>
    </row>
    <row r="45" spans="1:15" ht="23.25" customHeight="1" x14ac:dyDescent="0.2">
      <c r="A45" s="66" t="s">
        <v>116</v>
      </c>
      <c r="B45" s="66" t="s">
        <v>284</v>
      </c>
      <c r="C45" s="69" t="s">
        <v>299</v>
      </c>
      <c r="D45" s="36" t="s">
        <v>240</v>
      </c>
      <c r="E45" s="6" t="s">
        <v>309</v>
      </c>
      <c r="F45" s="69">
        <v>642</v>
      </c>
      <c r="G45" s="69" t="s">
        <v>63</v>
      </c>
      <c r="H45" s="63">
        <v>1</v>
      </c>
      <c r="I45" s="69">
        <v>7114</v>
      </c>
      <c r="J45" s="69" t="s">
        <v>47</v>
      </c>
      <c r="K45" s="28">
        <f>350*1.2</f>
        <v>420</v>
      </c>
      <c r="L45" s="64">
        <v>44256</v>
      </c>
      <c r="M45" s="64">
        <v>44531</v>
      </c>
      <c r="N45" s="69" t="s">
        <v>442</v>
      </c>
      <c r="O45" s="69" t="s">
        <v>59</v>
      </c>
    </row>
    <row r="46" spans="1:15" ht="23.25" customHeight="1" x14ac:dyDescent="0.2">
      <c r="A46" s="66" t="s">
        <v>119</v>
      </c>
      <c r="B46" s="66" t="s">
        <v>301</v>
      </c>
      <c r="C46" s="69" t="s">
        <v>300</v>
      </c>
      <c r="D46" s="36" t="s">
        <v>242</v>
      </c>
      <c r="E46" s="6" t="s">
        <v>310</v>
      </c>
      <c r="F46" s="69">
        <v>642</v>
      </c>
      <c r="G46" s="69" t="s">
        <v>63</v>
      </c>
      <c r="H46" s="63">
        <v>1</v>
      </c>
      <c r="I46" s="69">
        <v>7114</v>
      </c>
      <c r="J46" s="69" t="s">
        <v>47</v>
      </c>
      <c r="K46" s="28">
        <f>135*1.2</f>
        <v>162</v>
      </c>
      <c r="L46" s="64">
        <v>44256</v>
      </c>
      <c r="M46" s="64">
        <v>44531</v>
      </c>
      <c r="N46" s="69" t="s">
        <v>442</v>
      </c>
      <c r="O46" s="69" t="s">
        <v>59</v>
      </c>
    </row>
    <row r="47" spans="1:15" ht="23.25" customHeight="1" x14ac:dyDescent="0.2">
      <c r="A47" s="66" t="s">
        <v>120</v>
      </c>
      <c r="B47" s="66" t="s">
        <v>156</v>
      </c>
      <c r="C47" s="69" t="s">
        <v>87</v>
      </c>
      <c r="D47" s="36" t="s">
        <v>302</v>
      </c>
      <c r="E47" s="6" t="s">
        <v>311</v>
      </c>
      <c r="F47" s="69">
        <v>642</v>
      </c>
      <c r="G47" s="69" t="s">
        <v>63</v>
      </c>
      <c r="H47" s="63">
        <v>1</v>
      </c>
      <c r="I47" s="69">
        <v>7114</v>
      </c>
      <c r="J47" s="69" t="s">
        <v>47</v>
      </c>
      <c r="K47" s="28">
        <f>119.36*1.2</f>
        <v>143.232</v>
      </c>
      <c r="L47" s="64">
        <v>44256</v>
      </c>
      <c r="M47" s="64">
        <v>44531</v>
      </c>
      <c r="N47" s="69" t="s">
        <v>442</v>
      </c>
      <c r="O47" s="69" t="s">
        <v>59</v>
      </c>
    </row>
    <row r="48" spans="1:15" s="35" customFormat="1" ht="23.25" customHeight="1" x14ac:dyDescent="0.25">
      <c r="A48" s="66" t="s">
        <v>123</v>
      </c>
      <c r="B48" s="66" t="s">
        <v>82</v>
      </c>
      <c r="C48" s="66" t="s">
        <v>82</v>
      </c>
      <c r="D48" s="36" t="s">
        <v>227</v>
      </c>
      <c r="E48" s="6" t="s">
        <v>228</v>
      </c>
      <c r="F48" s="69">
        <v>642</v>
      </c>
      <c r="G48" s="69" t="s">
        <v>63</v>
      </c>
      <c r="H48" s="63">
        <v>1</v>
      </c>
      <c r="I48" s="69">
        <v>7114</v>
      </c>
      <c r="J48" s="69" t="s">
        <v>47</v>
      </c>
      <c r="K48" s="28">
        <f>443.6*1.2</f>
        <v>532.32000000000005</v>
      </c>
      <c r="L48" s="64">
        <v>44256</v>
      </c>
      <c r="M48" s="64">
        <v>44531</v>
      </c>
      <c r="N48" s="69" t="s">
        <v>442</v>
      </c>
      <c r="O48" s="69" t="s">
        <v>59</v>
      </c>
    </row>
    <row r="49" spans="1:15" ht="23.25" customHeight="1" x14ac:dyDescent="0.2">
      <c r="A49" s="66" t="s">
        <v>124</v>
      </c>
      <c r="B49" s="69" t="s">
        <v>180</v>
      </c>
      <c r="C49" s="69" t="s">
        <v>299</v>
      </c>
      <c r="D49" s="74" t="s">
        <v>181</v>
      </c>
      <c r="E49" s="75" t="s">
        <v>182</v>
      </c>
      <c r="F49" s="69">
        <v>642</v>
      </c>
      <c r="G49" s="69" t="s">
        <v>63</v>
      </c>
      <c r="H49" s="63" t="s">
        <v>21</v>
      </c>
      <c r="I49" s="69">
        <v>7114</v>
      </c>
      <c r="J49" s="69" t="s">
        <v>47</v>
      </c>
      <c r="K49" s="27">
        <f>140*1.2</f>
        <v>168</v>
      </c>
      <c r="L49" s="64">
        <v>44256</v>
      </c>
      <c r="M49" s="64">
        <v>44531</v>
      </c>
      <c r="N49" s="69" t="s">
        <v>442</v>
      </c>
      <c r="O49" s="69" t="s">
        <v>59</v>
      </c>
    </row>
    <row r="50" spans="1:15" ht="23.25" customHeight="1" x14ac:dyDescent="0.2">
      <c r="A50" s="66" t="s">
        <v>125</v>
      </c>
      <c r="B50" s="39" t="s">
        <v>339</v>
      </c>
      <c r="C50" s="66" t="s">
        <v>338</v>
      </c>
      <c r="D50" s="3" t="s">
        <v>245</v>
      </c>
      <c r="E50" s="75" t="s">
        <v>334</v>
      </c>
      <c r="F50" s="69">
        <v>872</v>
      </c>
      <c r="G50" s="69" t="s">
        <v>68</v>
      </c>
      <c r="H50" s="63">
        <v>1</v>
      </c>
      <c r="I50" s="69">
        <v>7114</v>
      </c>
      <c r="J50" s="69" t="s">
        <v>47</v>
      </c>
      <c r="K50" s="40">
        <v>789.7</v>
      </c>
      <c r="L50" s="64">
        <v>44197</v>
      </c>
      <c r="M50" s="64">
        <v>44531</v>
      </c>
      <c r="N50" s="69" t="s">
        <v>442</v>
      </c>
      <c r="O50" s="69" t="s">
        <v>59</v>
      </c>
    </row>
    <row r="51" spans="1:15" ht="23.25" customHeight="1" x14ac:dyDescent="0.2">
      <c r="A51" s="66" t="s">
        <v>126</v>
      </c>
      <c r="B51" s="39" t="s">
        <v>339</v>
      </c>
      <c r="C51" s="66" t="s">
        <v>338</v>
      </c>
      <c r="D51" s="3" t="s">
        <v>246</v>
      </c>
      <c r="E51" s="75" t="s">
        <v>334</v>
      </c>
      <c r="F51" s="69">
        <v>872</v>
      </c>
      <c r="G51" s="69" t="s">
        <v>68</v>
      </c>
      <c r="H51" s="63">
        <v>1</v>
      </c>
      <c r="I51" s="69">
        <v>7114</v>
      </c>
      <c r="J51" s="69" t="s">
        <v>47</v>
      </c>
      <c r="K51" s="40">
        <v>181.2</v>
      </c>
      <c r="L51" s="64">
        <v>44197</v>
      </c>
      <c r="M51" s="64">
        <v>44531</v>
      </c>
      <c r="N51" s="69" t="s">
        <v>442</v>
      </c>
      <c r="O51" s="69" t="s">
        <v>59</v>
      </c>
    </row>
    <row r="52" spans="1:15" ht="25.5" customHeight="1" x14ac:dyDescent="0.2">
      <c r="A52" s="66" t="s">
        <v>127</v>
      </c>
      <c r="B52" s="66" t="s">
        <v>303</v>
      </c>
      <c r="C52" s="69" t="s">
        <v>328</v>
      </c>
      <c r="D52" s="41" t="s">
        <v>160</v>
      </c>
      <c r="E52" s="17" t="s">
        <v>335</v>
      </c>
      <c r="F52" s="69">
        <v>872</v>
      </c>
      <c r="G52" s="69" t="s">
        <v>68</v>
      </c>
      <c r="H52" s="63">
        <v>1</v>
      </c>
      <c r="I52" s="69">
        <v>7114</v>
      </c>
      <c r="J52" s="69" t="s">
        <v>47</v>
      </c>
      <c r="K52" s="40">
        <v>472.34</v>
      </c>
      <c r="L52" s="64">
        <v>44197</v>
      </c>
      <c r="M52" s="64">
        <v>44256</v>
      </c>
      <c r="N52" s="69" t="s">
        <v>442</v>
      </c>
      <c r="O52" s="69" t="s">
        <v>59</v>
      </c>
    </row>
    <row r="53" spans="1:15" ht="36.75" customHeight="1" x14ac:dyDescent="0.2">
      <c r="A53" s="66" t="s">
        <v>131</v>
      </c>
      <c r="B53" s="66" t="s">
        <v>303</v>
      </c>
      <c r="C53" s="69" t="s">
        <v>328</v>
      </c>
      <c r="D53" s="3" t="s">
        <v>247</v>
      </c>
      <c r="E53" s="9" t="s">
        <v>335</v>
      </c>
      <c r="F53" s="69">
        <v>872</v>
      </c>
      <c r="G53" s="69" t="s">
        <v>68</v>
      </c>
      <c r="H53" s="63">
        <v>1</v>
      </c>
      <c r="I53" s="69">
        <v>7114</v>
      </c>
      <c r="J53" s="69" t="s">
        <v>47</v>
      </c>
      <c r="K53" s="40">
        <v>450</v>
      </c>
      <c r="L53" s="64">
        <v>44197</v>
      </c>
      <c r="M53" s="64">
        <v>44348</v>
      </c>
      <c r="N53" s="69" t="s">
        <v>442</v>
      </c>
      <c r="O53" s="69" t="s">
        <v>59</v>
      </c>
    </row>
    <row r="54" spans="1:15" ht="23.25" customHeight="1" x14ac:dyDescent="0.2">
      <c r="A54" s="66" t="s">
        <v>132</v>
      </c>
      <c r="B54" s="66" t="s">
        <v>303</v>
      </c>
      <c r="C54" s="69" t="s">
        <v>328</v>
      </c>
      <c r="D54" s="3" t="s">
        <v>248</v>
      </c>
      <c r="E54" s="9" t="s">
        <v>335</v>
      </c>
      <c r="F54" s="69">
        <v>872</v>
      </c>
      <c r="G54" s="69" t="s">
        <v>68</v>
      </c>
      <c r="H54" s="63">
        <v>1</v>
      </c>
      <c r="I54" s="69">
        <v>7114</v>
      </c>
      <c r="J54" s="69" t="s">
        <v>47</v>
      </c>
      <c r="K54" s="28">
        <v>950</v>
      </c>
      <c r="L54" s="64">
        <v>44228</v>
      </c>
      <c r="M54" s="64">
        <v>44531</v>
      </c>
      <c r="N54" s="69" t="s">
        <v>442</v>
      </c>
      <c r="O54" s="69" t="s">
        <v>59</v>
      </c>
    </row>
    <row r="55" spans="1:15" ht="23.25" customHeight="1" x14ac:dyDescent="0.2">
      <c r="A55" s="66" t="s">
        <v>133</v>
      </c>
      <c r="B55" s="66" t="s">
        <v>304</v>
      </c>
      <c r="C55" s="69" t="s">
        <v>177</v>
      </c>
      <c r="D55" s="3" t="s">
        <v>249</v>
      </c>
      <c r="E55" s="9" t="s">
        <v>28</v>
      </c>
      <c r="F55" s="69">
        <v>872</v>
      </c>
      <c r="G55" s="69" t="s">
        <v>68</v>
      </c>
      <c r="H55" s="63">
        <v>1</v>
      </c>
      <c r="I55" s="69">
        <v>7114</v>
      </c>
      <c r="J55" s="69" t="s">
        <v>47</v>
      </c>
      <c r="K55" s="40">
        <v>300</v>
      </c>
      <c r="L55" s="64">
        <v>44197</v>
      </c>
      <c r="M55" s="64">
        <v>44256</v>
      </c>
      <c r="N55" s="69" t="s">
        <v>442</v>
      </c>
      <c r="O55" s="69" t="s">
        <v>59</v>
      </c>
    </row>
    <row r="56" spans="1:15" s="53" customFormat="1" ht="36.75" customHeight="1" x14ac:dyDescent="0.2">
      <c r="A56" s="66" t="s">
        <v>134</v>
      </c>
      <c r="B56" s="66" t="s">
        <v>77</v>
      </c>
      <c r="C56" s="66" t="s">
        <v>76</v>
      </c>
      <c r="D56" s="36" t="s">
        <v>30</v>
      </c>
      <c r="E56" s="75" t="s">
        <v>28</v>
      </c>
      <c r="F56" s="33">
        <v>876</v>
      </c>
      <c r="G56" s="33" t="s">
        <v>20</v>
      </c>
      <c r="H56" s="63" t="s">
        <v>21</v>
      </c>
      <c r="I56" s="33">
        <v>71176</v>
      </c>
      <c r="J56" s="69" t="s">
        <v>47</v>
      </c>
      <c r="K56" s="42">
        <v>11736</v>
      </c>
      <c r="L56" s="64">
        <v>44256</v>
      </c>
      <c r="M56" s="64">
        <v>44531</v>
      </c>
      <c r="N56" s="33" t="s">
        <v>444</v>
      </c>
      <c r="O56" s="69" t="s">
        <v>58</v>
      </c>
    </row>
    <row r="57" spans="1:15" ht="23.25" customHeight="1" x14ac:dyDescent="0.2">
      <c r="A57" s="66" t="s">
        <v>135</v>
      </c>
      <c r="B57" s="66" t="s">
        <v>152</v>
      </c>
      <c r="C57" s="69" t="s">
        <v>95</v>
      </c>
      <c r="D57" s="43" t="s">
        <v>253</v>
      </c>
      <c r="E57" s="9" t="s">
        <v>335</v>
      </c>
      <c r="F57" s="69">
        <v>642</v>
      </c>
      <c r="G57" s="69" t="s">
        <v>63</v>
      </c>
      <c r="H57" s="63" t="s">
        <v>21</v>
      </c>
      <c r="I57" s="69">
        <v>7114</v>
      </c>
      <c r="J57" s="69" t="s">
        <v>47</v>
      </c>
      <c r="K57" s="28">
        <v>262</v>
      </c>
      <c r="L57" s="64">
        <v>44197</v>
      </c>
      <c r="M57" s="64">
        <v>44531</v>
      </c>
      <c r="N57" s="69" t="s">
        <v>442</v>
      </c>
      <c r="O57" s="69" t="s">
        <v>59</v>
      </c>
    </row>
    <row r="58" spans="1:15" ht="23.25" customHeight="1" x14ac:dyDescent="0.2">
      <c r="A58" s="66" t="s">
        <v>136</v>
      </c>
      <c r="B58" s="66" t="s">
        <v>32</v>
      </c>
      <c r="C58" s="69" t="s">
        <v>84</v>
      </c>
      <c r="D58" s="43" t="s">
        <v>254</v>
      </c>
      <c r="E58" s="9" t="s">
        <v>252</v>
      </c>
      <c r="F58" s="69">
        <v>872</v>
      </c>
      <c r="G58" s="69" t="s">
        <v>68</v>
      </c>
      <c r="H58" s="63">
        <v>1</v>
      </c>
      <c r="I58" s="69">
        <v>7114</v>
      </c>
      <c r="J58" s="69" t="s">
        <v>47</v>
      </c>
      <c r="K58" s="44">
        <f>1.2*240</f>
        <v>288</v>
      </c>
      <c r="L58" s="64">
        <v>44197</v>
      </c>
      <c r="M58" s="64">
        <v>44531</v>
      </c>
      <c r="N58" s="69" t="s">
        <v>442</v>
      </c>
      <c r="O58" s="69" t="s">
        <v>59</v>
      </c>
    </row>
    <row r="59" spans="1:15" ht="23.25" customHeight="1" x14ac:dyDescent="0.2">
      <c r="A59" s="66" t="s">
        <v>137</v>
      </c>
      <c r="B59" s="66" t="s">
        <v>27</v>
      </c>
      <c r="C59" s="69" t="s">
        <v>23</v>
      </c>
      <c r="D59" s="43" t="s">
        <v>340</v>
      </c>
      <c r="E59" s="9" t="s">
        <v>252</v>
      </c>
      <c r="F59" s="69">
        <v>872</v>
      </c>
      <c r="G59" s="69" t="s">
        <v>68</v>
      </c>
      <c r="H59" s="63">
        <v>1</v>
      </c>
      <c r="I59" s="69">
        <v>7114</v>
      </c>
      <c r="J59" s="69" t="s">
        <v>47</v>
      </c>
      <c r="K59" s="44">
        <f>1.2*360</f>
        <v>432</v>
      </c>
      <c r="L59" s="64">
        <v>44197</v>
      </c>
      <c r="M59" s="64">
        <v>44531</v>
      </c>
      <c r="N59" s="69" t="s">
        <v>442</v>
      </c>
      <c r="O59" s="69" t="s">
        <v>59</v>
      </c>
    </row>
    <row r="60" spans="1:15" ht="23.25" customHeight="1" x14ac:dyDescent="0.2">
      <c r="A60" s="66" t="s">
        <v>141</v>
      </c>
      <c r="B60" s="66" t="s">
        <v>24</v>
      </c>
      <c r="C60" s="66" t="s">
        <v>50</v>
      </c>
      <c r="D60" s="3" t="s">
        <v>341</v>
      </c>
      <c r="E60" s="9" t="s">
        <v>336</v>
      </c>
      <c r="F60" s="63" t="s">
        <v>64</v>
      </c>
      <c r="G60" s="69" t="s">
        <v>65</v>
      </c>
      <c r="H60" s="63" t="s">
        <v>267</v>
      </c>
      <c r="I60" s="69">
        <v>7114</v>
      </c>
      <c r="J60" s="69" t="s">
        <v>47</v>
      </c>
      <c r="K60" s="44">
        <f>8358+412.8</f>
        <v>8770.7999999999993</v>
      </c>
      <c r="L60" s="64">
        <v>44228</v>
      </c>
      <c r="M60" s="64">
        <v>44531</v>
      </c>
      <c r="N60" s="69" t="s">
        <v>443</v>
      </c>
      <c r="O60" s="69" t="s">
        <v>58</v>
      </c>
    </row>
    <row r="61" spans="1:15" ht="23.25" customHeight="1" x14ac:dyDescent="0.2">
      <c r="A61" s="66" t="s">
        <v>142</v>
      </c>
      <c r="B61" s="66" t="s">
        <v>80</v>
      </c>
      <c r="C61" s="66" t="s">
        <v>305</v>
      </c>
      <c r="D61" s="3" t="s">
        <v>268</v>
      </c>
      <c r="E61" s="9" t="s">
        <v>269</v>
      </c>
      <c r="F61" s="69">
        <v>168</v>
      </c>
      <c r="G61" s="69" t="s">
        <v>66</v>
      </c>
      <c r="H61" s="63">
        <v>4500</v>
      </c>
      <c r="I61" s="69">
        <v>7114</v>
      </c>
      <c r="J61" s="69" t="s">
        <v>47</v>
      </c>
      <c r="K61" s="44">
        <v>7371.6</v>
      </c>
      <c r="L61" s="64">
        <v>44228</v>
      </c>
      <c r="M61" s="64">
        <v>44531</v>
      </c>
      <c r="N61" s="69" t="s">
        <v>443</v>
      </c>
      <c r="O61" s="69" t="s">
        <v>58</v>
      </c>
    </row>
    <row r="62" spans="1:15" s="21" customFormat="1" ht="23.25" customHeight="1" x14ac:dyDescent="0.25">
      <c r="A62" s="66" t="s">
        <v>143</v>
      </c>
      <c r="B62" s="66" t="s">
        <v>285</v>
      </c>
      <c r="C62" s="69" t="s">
        <v>286</v>
      </c>
      <c r="D62" s="45" t="s">
        <v>244</v>
      </c>
      <c r="E62" s="9" t="s">
        <v>278</v>
      </c>
      <c r="F62" s="69">
        <v>872</v>
      </c>
      <c r="G62" s="69" t="s">
        <v>68</v>
      </c>
      <c r="H62" s="63"/>
      <c r="I62" s="69">
        <v>7114</v>
      </c>
      <c r="J62" s="69" t="s">
        <v>47</v>
      </c>
      <c r="K62" s="5">
        <v>6862.3019999999997</v>
      </c>
      <c r="L62" s="64">
        <v>44197</v>
      </c>
      <c r="M62" s="64">
        <v>44531</v>
      </c>
      <c r="N62" s="69" t="s">
        <v>442</v>
      </c>
      <c r="O62" s="69" t="s">
        <v>59</v>
      </c>
    </row>
    <row r="63" spans="1:15" s="21" customFormat="1" ht="23.25" customHeight="1" x14ac:dyDescent="0.25">
      <c r="A63" s="66" t="s">
        <v>144</v>
      </c>
      <c r="B63" s="66" t="s">
        <v>110</v>
      </c>
      <c r="C63" s="69" t="s">
        <v>306</v>
      </c>
      <c r="D63" s="45" t="s">
        <v>279</v>
      </c>
      <c r="E63" s="9" t="s">
        <v>28</v>
      </c>
      <c r="F63" s="69">
        <v>642</v>
      </c>
      <c r="G63" s="46" t="s">
        <v>183</v>
      </c>
      <c r="H63" s="63">
        <v>1</v>
      </c>
      <c r="I63" s="69">
        <v>7114</v>
      </c>
      <c r="J63" s="69" t="s">
        <v>47</v>
      </c>
      <c r="K63" s="5">
        <v>360</v>
      </c>
      <c r="L63" s="64">
        <v>44197</v>
      </c>
      <c r="M63" s="64">
        <v>44531</v>
      </c>
      <c r="N63" s="69" t="s">
        <v>442</v>
      </c>
      <c r="O63" s="69" t="s">
        <v>59</v>
      </c>
    </row>
    <row r="64" spans="1:15" s="21" customFormat="1" ht="23.25" customHeight="1" x14ac:dyDescent="0.25">
      <c r="A64" s="66" t="s">
        <v>145</v>
      </c>
      <c r="B64" s="66" t="s">
        <v>285</v>
      </c>
      <c r="C64" s="69" t="s">
        <v>286</v>
      </c>
      <c r="D64" s="45" t="s">
        <v>280</v>
      </c>
      <c r="E64" s="9" t="s">
        <v>278</v>
      </c>
      <c r="F64" s="69">
        <v>872</v>
      </c>
      <c r="G64" s="69" t="s">
        <v>68</v>
      </c>
      <c r="H64" s="63">
        <v>1</v>
      </c>
      <c r="I64" s="69">
        <v>7114</v>
      </c>
      <c r="J64" s="69" t="s">
        <v>47</v>
      </c>
      <c r="K64" s="5">
        <f>360*1.2</f>
        <v>432</v>
      </c>
      <c r="L64" s="64">
        <v>44197</v>
      </c>
      <c r="M64" s="64">
        <v>44531</v>
      </c>
      <c r="N64" s="69" t="s">
        <v>442</v>
      </c>
      <c r="O64" s="69" t="s">
        <v>59</v>
      </c>
    </row>
    <row r="65" spans="1:15" s="21" customFormat="1" ht="23.25" customHeight="1" x14ac:dyDescent="0.25">
      <c r="A65" s="66" t="s">
        <v>146</v>
      </c>
      <c r="B65" s="66" t="s">
        <v>284</v>
      </c>
      <c r="C65" s="69" t="s">
        <v>317</v>
      </c>
      <c r="D65" s="45" t="s">
        <v>281</v>
      </c>
      <c r="E65" s="9" t="s">
        <v>28</v>
      </c>
      <c r="F65" s="69">
        <v>642</v>
      </c>
      <c r="G65" s="46" t="s">
        <v>183</v>
      </c>
      <c r="H65" s="47">
        <v>20</v>
      </c>
      <c r="I65" s="69">
        <v>7114</v>
      </c>
      <c r="J65" s="69" t="s">
        <v>47</v>
      </c>
      <c r="K65" s="5">
        <v>960</v>
      </c>
      <c r="L65" s="64">
        <v>44197</v>
      </c>
      <c r="M65" s="64">
        <v>44531</v>
      </c>
      <c r="N65" s="69" t="s">
        <v>442</v>
      </c>
      <c r="O65" s="69" t="s">
        <v>59</v>
      </c>
    </row>
    <row r="66" spans="1:15" s="21" customFormat="1" ht="23.25" customHeight="1" x14ac:dyDescent="0.25">
      <c r="A66" s="66" t="s">
        <v>147</v>
      </c>
      <c r="B66" s="66" t="s">
        <v>284</v>
      </c>
      <c r="C66" s="69" t="s">
        <v>299</v>
      </c>
      <c r="D66" s="45" t="s">
        <v>282</v>
      </c>
      <c r="E66" s="9" t="s">
        <v>28</v>
      </c>
      <c r="F66" s="69">
        <v>642</v>
      </c>
      <c r="G66" s="46" t="s">
        <v>183</v>
      </c>
      <c r="H66" s="47">
        <v>20</v>
      </c>
      <c r="I66" s="69">
        <v>7114</v>
      </c>
      <c r="J66" s="69" t="s">
        <v>47</v>
      </c>
      <c r="K66" s="5">
        <v>960</v>
      </c>
      <c r="L66" s="64">
        <v>44197</v>
      </c>
      <c r="M66" s="64">
        <v>44531</v>
      </c>
      <c r="N66" s="69" t="s">
        <v>442</v>
      </c>
      <c r="O66" s="69" t="s">
        <v>59</v>
      </c>
    </row>
    <row r="67" spans="1:15" s="21" customFormat="1" ht="23.25" customHeight="1" x14ac:dyDescent="0.25">
      <c r="A67" s="66" t="s">
        <v>149</v>
      </c>
      <c r="B67" s="66" t="s">
        <v>285</v>
      </c>
      <c r="C67" s="69" t="s">
        <v>286</v>
      </c>
      <c r="D67" s="45" t="s">
        <v>342</v>
      </c>
      <c r="E67" s="9" t="s">
        <v>278</v>
      </c>
      <c r="F67" s="69">
        <v>872</v>
      </c>
      <c r="G67" s="69" t="s">
        <v>68</v>
      </c>
      <c r="H67" s="63">
        <v>1</v>
      </c>
      <c r="I67" s="69">
        <v>7114</v>
      </c>
      <c r="J67" s="69" t="s">
        <v>47</v>
      </c>
      <c r="K67" s="5">
        <f>540*1.2</f>
        <v>648</v>
      </c>
      <c r="L67" s="64">
        <v>44197</v>
      </c>
      <c r="M67" s="64">
        <v>44531</v>
      </c>
      <c r="N67" s="69" t="s">
        <v>442</v>
      </c>
      <c r="O67" s="69" t="s">
        <v>59</v>
      </c>
    </row>
    <row r="68" spans="1:15" ht="25.5" customHeight="1" x14ac:dyDescent="0.2">
      <c r="A68" s="66" t="s">
        <v>150</v>
      </c>
      <c r="B68" s="66" t="s">
        <v>96</v>
      </c>
      <c r="C68" s="66" t="s">
        <v>97</v>
      </c>
      <c r="D68" s="48" t="s">
        <v>67</v>
      </c>
      <c r="E68" s="6" t="s">
        <v>98</v>
      </c>
      <c r="F68" s="69">
        <v>872</v>
      </c>
      <c r="G68" s="69" t="s">
        <v>68</v>
      </c>
      <c r="H68" s="63">
        <v>1</v>
      </c>
      <c r="I68" s="69">
        <v>7114</v>
      </c>
      <c r="J68" s="69" t="s">
        <v>47</v>
      </c>
      <c r="K68" s="28">
        <v>240</v>
      </c>
      <c r="L68" s="64">
        <v>43891</v>
      </c>
      <c r="M68" s="64">
        <v>44531</v>
      </c>
      <c r="N68" s="69" t="s">
        <v>442</v>
      </c>
      <c r="O68" s="69" t="s">
        <v>59</v>
      </c>
    </row>
    <row r="69" spans="1:15" s="21" customFormat="1" ht="29.25" customHeight="1" x14ac:dyDescent="0.2">
      <c r="A69" s="66" t="s">
        <v>151</v>
      </c>
      <c r="B69" s="66" t="s">
        <v>348</v>
      </c>
      <c r="C69" s="69" t="s">
        <v>347</v>
      </c>
      <c r="D69" s="78" t="s">
        <v>346</v>
      </c>
      <c r="E69" s="79" t="s">
        <v>28</v>
      </c>
      <c r="F69" s="72">
        <v>642</v>
      </c>
      <c r="G69" s="72" t="s">
        <v>349</v>
      </c>
      <c r="H69" s="31">
        <v>4</v>
      </c>
      <c r="I69" s="72">
        <v>71177</v>
      </c>
      <c r="J69" s="69" t="s">
        <v>47</v>
      </c>
      <c r="K69" s="5">
        <v>110</v>
      </c>
      <c r="L69" s="64">
        <v>44207</v>
      </c>
      <c r="M69" s="64">
        <v>44561</v>
      </c>
      <c r="N69" s="69" t="s">
        <v>442</v>
      </c>
      <c r="O69" s="69" t="s">
        <v>59</v>
      </c>
    </row>
    <row r="70" spans="1:15" s="21" customFormat="1" ht="23.25" customHeight="1" x14ac:dyDescent="0.25">
      <c r="A70" s="66" t="s">
        <v>353</v>
      </c>
      <c r="B70" s="66" t="s">
        <v>352</v>
      </c>
      <c r="C70" s="69" t="s">
        <v>351</v>
      </c>
      <c r="D70" s="80" t="s">
        <v>350</v>
      </c>
      <c r="E70" s="75" t="s">
        <v>28</v>
      </c>
      <c r="F70" s="69">
        <v>876</v>
      </c>
      <c r="G70" s="69" t="s">
        <v>20</v>
      </c>
      <c r="H70" s="63" t="s">
        <v>21</v>
      </c>
      <c r="I70" s="33">
        <v>71176</v>
      </c>
      <c r="J70" s="56" t="s">
        <v>78</v>
      </c>
      <c r="K70" s="5">
        <v>90000</v>
      </c>
      <c r="L70" s="64">
        <v>44207</v>
      </c>
      <c r="M70" s="64">
        <v>44388</v>
      </c>
      <c r="N70" s="69" t="s">
        <v>442</v>
      </c>
      <c r="O70" s="69" t="s">
        <v>59</v>
      </c>
    </row>
    <row r="71" spans="1:15" s="21" customFormat="1" ht="27.75" customHeight="1" x14ac:dyDescent="0.25">
      <c r="A71" s="66" t="s">
        <v>354</v>
      </c>
      <c r="B71" s="66" t="s">
        <v>364</v>
      </c>
      <c r="C71" s="69" t="s">
        <v>363</v>
      </c>
      <c r="D71" s="80" t="s">
        <v>362</v>
      </c>
      <c r="E71" s="75" t="s">
        <v>28</v>
      </c>
      <c r="F71" s="69">
        <v>876</v>
      </c>
      <c r="G71" s="69" t="s">
        <v>20</v>
      </c>
      <c r="H71" s="63" t="s">
        <v>21</v>
      </c>
      <c r="I71" s="33">
        <v>71176</v>
      </c>
      <c r="J71" s="69" t="s">
        <v>47</v>
      </c>
      <c r="K71" s="28">
        <v>300</v>
      </c>
      <c r="L71" s="64">
        <v>44208</v>
      </c>
      <c r="M71" s="64">
        <v>44555</v>
      </c>
      <c r="N71" s="69" t="s">
        <v>442</v>
      </c>
      <c r="O71" s="69" t="s">
        <v>59</v>
      </c>
    </row>
    <row r="72" spans="1:15" s="21" customFormat="1" ht="30" customHeight="1" x14ac:dyDescent="0.25">
      <c r="A72" s="66" t="s">
        <v>357</v>
      </c>
      <c r="B72" s="66" t="s">
        <v>364</v>
      </c>
      <c r="C72" s="69" t="s">
        <v>363</v>
      </c>
      <c r="D72" s="80" t="s">
        <v>362</v>
      </c>
      <c r="E72" s="75" t="s">
        <v>28</v>
      </c>
      <c r="F72" s="69">
        <v>876</v>
      </c>
      <c r="G72" s="69" t="s">
        <v>20</v>
      </c>
      <c r="H72" s="63" t="s">
        <v>21</v>
      </c>
      <c r="I72" s="33">
        <v>71176</v>
      </c>
      <c r="J72" s="69" t="s">
        <v>47</v>
      </c>
      <c r="K72" s="28">
        <v>300</v>
      </c>
      <c r="L72" s="64">
        <v>44208</v>
      </c>
      <c r="M72" s="64">
        <v>44561</v>
      </c>
      <c r="N72" s="69" t="s">
        <v>442</v>
      </c>
      <c r="O72" s="69" t="s">
        <v>59</v>
      </c>
    </row>
    <row r="73" spans="1:15" s="21" customFormat="1" ht="25.5" customHeight="1" x14ac:dyDescent="0.25">
      <c r="A73" s="66" t="s">
        <v>358</v>
      </c>
      <c r="B73" s="66" t="s">
        <v>376</v>
      </c>
      <c r="C73" s="69" t="s">
        <v>375</v>
      </c>
      <c r="D73" s="81" t="s">
        <v>377</v>
      </c>
      <c r="E73" s="75" t="s">
        <v>28</v>
      </c>
      <c r="F73" s="56">
        <v>642</v>
      </c>
      <c r="G73" s="56" t="s">
        <v>349</v>
      </c>
      <c r="H73" s="55" t="s">
        <v>378</v>
      </c>
      <c r="I73" s="56">
        <v>71176</v>
      </c>
      <c r="J73" s="56" t="s">
        <v>78</v>
      </c>
      <c r="K73" s="28">
        <v>400</v>
      </c>
      <c r="L73" s="64">
        <v>44210</v>
      </c>
      <c r="M73" s="64">
        <v>44561</v>
      </c>
      <c r="N73" s="69" t="s">
        <v>442</v>
      </c>
      <c r="O73" s="69" t="s">
        <v>59</v>
      </c>
    </row>
    <row r="74" spans="1:15" s="21" customFormat="1" ht="35.25" customHeight="1" x14ac:dyDescent="0.25">
      <c r="A74" s="66" t="s">
        <v>366</v>
      </c>
      <c r="B74" s="66" t="s">
        <v>379</v>
      </c>
      <c r="C74" s="57" t="s">
        <v>379</v>
      </c>
      <c r="D74" s="80" t="s">
        <v>380</v>
      </c>
      <c r="E74" s="82" t="s">
        <v>28</v>
      </c>
      <c r="F74" s="72">
        <v>876</v>
      </c>
      <c r="G74" s="72" t="s">
        <v>20</v>
      </c>
      <c r="H74" s="31" t="s">
        <v>21</v>
      </c>
      <c r="I74" s="72">
        <v>71176</v>
      </c>
      <c r="J74" s="56" t="s">
        <v>78</v>
      </c>
      <c r="K74" s="28">
        <v>300</v>
      </c>
      <c r="L74" s="64">
        <v>44210</v>
      </c>
      <c r="M74" s="64">
        <v>44561</v>
      </c>
      <c r="N74" s="69" t="s">
        <v>442</v>
      </c>
      <c r="O74" s="69" t="s">
        <v>59</v>
      </c>
    </row>
    <row r="75" spans="1:15" s="21" customFormat="1" ht="23.25" customHeight="1" x14ac:dyDescent="0.25">
      <c r="A75" s="66" t="s">
        <v>367</v>
      </c>
      <c r="B75" s="66" t="s">
        <v>383</v>
      </c>
      <c r="C75" s="57" t="s">
        <v>382</v>
      </c>
      <c r="D75" s="80" t="s">
        <v>381</v>
      </c>
      <c r="E75" s="83" t="s">
        <v>201</v>
      </c>
      <c r="F75" s="69">
        <v>642</v>
      </c>
      <c r="G75" s="69" t="s">
        <v>63</v>
      </c>
      <c r="H75" s="63" t="s">
        <v>21</v>
      </c>
      <c r="I75" s="69">
        <v>7114</v>
      </c>
      <c r="J75" s="69" t="s">
        <v>47</v>
      </c>
      <c r="K75" s="28">
        <v>710</v>
      </c>
      <c r="L75" s="64">
        <v>44210</v>
      </c>
      <c r="M75" s="64">
        <v>44561</v>
      </c>
      <c r="N75" s="69" t="s">
        <v>442</v>
      </c>
      <c r="O75" s="69" t="s">
        <v>59</v>
      </c>
    </row>
    <row r="76" spans="1:15" s="21" customFormat="1" ht="30" customHeight="1" x14ac:dyDescent="0.25">
      <c r="A76" s="66" t="s">
        <v>368</v>
      </c>
      <c r="B76" s="66" t="s">
        <v>348</v>
      </c>
      <c r="C76" s="69" t="s">
        <v>347</v>
      </c>
      <c r="D76" s="67" t="s">
        <v>387</v>
      </c>
      <c r="E76" s="75" t="s">
        <v>28</v>
      </c>
      <c r="F76" s="69">
        <v>642</v>
      </c>
      <c r="G76" s="69" t="s">
        <v>349</v>
      </c>
      <c r="H76" s="63">
        <v>7</v>
      </c>
      <c r="I76" s="69">
        <v>71177</v>
      </c>
      <c r="J76" s="69" t="s">
        <v>47</v>
      </c>
      <c r="K76" s="5">
        <v>126.4</v>
      </c>
      <c r="L76" s="64">
        <v>44214</v>
      </c>
      <c r="M76" s="64">
        <v>44561</v>
      </c>
      <c r="N76" s="69" t="s">
        <v>442</v>
      </c>
      <c r="O76" s="69" t="s">
        <v>59</v>
      </c>
    </row>
    <row r="77" spans="1:15" s="21" customFormat="1" ht="27" customHeight="1" x14ac:dyDescent="0.25">
      <c r="A77" s="66" t="s">
        <v>384</v>
      </c>
      <c r="B77" s="66" t="s">
        <v>163</v>
      </c>
      <c r="C77" s="57" t="s">
        <v>31</v>
      </c>
      <c r="D77" s="84" t="s">
        <v>391</v>
      </c>
      <c r="E77" s="75" t="s">
        <v>28</v>
      </c>
      <c r="F77" s="59">
        <v>876</v>
      </c>
      <c r="G77" s="59" t="s">
        <v>20</v>
      </c>
      <c r="H77" s="58" t="s">
        <v>21</v>
      </c>
      <c r="I77" s="59">
        <v>71176</v>
      </c>
      <c r="J77" s="56" t="s">
        <v>78</v>
      </c>
      <c r="K77" s="28">
        <v>250</v>
      </c>
      <c r="L77" s="64">
        <v>44216</v>
      </c>
      <c r="M77" s="64">
        <v>44926</v>
      </c>
      <c r="N77" s="69" t="s">
        <v>442</v>
      </c>
      <c r="O77" s="69" t="s">
        <v>59</v>
      </c>
    </row>
    <row r="78" spans="1:15" s="21" customFormat="1" ht="24.75" customHeight="1" x14ac:dyDescent="0.25">
      <c r="A78" s="66" t="s">
        <v>388</v>
      </c>
      <c r="B78" s="62" t="s">
        <v>80</v>
      </c>
      <c r="C78" s="62" t="s">
        <v>80</v>
      </c>
      <c r="D78" s="85" t="s">
        <v>399</v>
      </c>
      <c r="E78" s="75" t="s">
        <v>28</v>
      </c>
      <c r="F78" s="69">
        <v>642</v>
      </c>
      <c r="G78" s="69" t="s">
        <v>349</v>
      </c>
      <c r="H78" s="63" t="s">
        <v>21</v>
      </c>
      <c r="I78" s="72">
        <v>71176</v>
      </c>
      <c r="J78" s="75" t="s">
        <v>400</v>
      </c>
      <c r="K78" s="61">
        <v>2000</v>
      </c>
      <c r="L78" s="64">
        <v>44217</v>
      </c>
      <c r="M78" s="64">
        <v>44561</v>
      </c>
      <c r="N78" s="69" t="s">
        <v>442</v>
      </c>
      <c r="O78" s="69" t="s">
        <v>59</v>
      </c>
    </row>
    <row r="79" spans="1:15" s="21" customFormat="1" ht="24.75" customHeight="1" x14ac:dyDescent="0.25">
      <c r="A79" s="66" t="s">
        <v>392</v>
      </c>
      <c r="B79" s="62" t="s">
        <v>80</v>
      </c>
      <c r="C79" s="62" t="s">
        <v>80</v>
      </c>
      <c r="D79" s="60" t="s">
        <v>399</v>
      </c>
      <c r="E79" s="75" t="s">
        <v>28</v>
      </c>
      <c r="F79" s="69">
        <v>642</v>
      </c>
      <c r="G79" s="69" t="s">
        <v>349</v>
      </c>
      <c r="H79" s="63" t="s">
        <v>21</v>
      </c>
      <c r="I79" s="69">
        <v>71176</v>
      </c>
      <c r="J79" s="75" t="s">
        <v>400</v>
      </c>
      <c r="K79" s="5">
        <v>3000</v>
      </c>
      <c r="L79" s="64">
        <v>44217</v>
      </c>
      <c r="M79" s="64">
        <v>44926</v>
      </c>
      <c r="N79" s="69" t="s">
        <v>442</v>
      </c>
      <c r="O79" s="69" t="s">
        <v>59</v>
      </c>
    </row>
    <row r="80" spans="1:15" s="21" customFormat="1" ht="30" customHeight="1" x14ac:dyDescent="0.2">
      <c r="A80" s="66" t="s">
        <v>393</v>
      </c>
      <c r="B80" s="62" t="s">
        <v>417</v>
      </c>
      <c r="C80" s="62" t="s">
        <v>91</v>
      </c>
      <c r="D80" s="86" t="s">
        <v>413</v>
      </c>
      <c r="E80" s="59">
        <v>876</v>
      </c>
      <c r="F80" s="59" t="s">
        <v>20</v>
      </c>
      <c r="G80" s="59" t="s">
        <v>20</v>
      </c>
      <c r="H80" s="87">
        <v>1</v>
      </c>
      <c r="I80" s="59">
        <v>71176</v>
      </c>
      <c r="J80" s="56" t="s">
        <v>78</v>
      </c>
      <c r="K80" s="61">
        <v>200</v>
      </c>
      <c r="L80" s="64">
        <v>44221</v>
      </c>
      <c r="M80" s="64">
        <v>44561</v>
      </c>
      <c r="N80" s="69" t="s">
        <v>442</v>
      </c>
      <c r="O80" s="69" t="s">
        <v>59</v>
      </c>
    </row>
    <row r="81" spans="1:15" s="21" customFormat="1" ht="30" customHeight="1" x14ac:dyDescent="0.2">
      <c r="A81" s="66" t="s">
        <v>401</v>
      </c>
      <c r="B81" s="62" t="s">
        <v>32</v>
      </c>
      <c r="C81" s="62" t="s">
        <v>414</v>
      </c>
      <c r="D81" s="88" t="s">
        <v>415</v>
      </c>
      <c r="E81" s="75" t="s">
        <v>28</v>
      </c>
      <c r="F81" s="69">
        <v>642</v>
      </c>
      <c r="G81" s="69" t="s">
        <v>63</v>
      </c>
      <c r="H81" s="70">
        <v>5</v>
      </c>
      <c r="I81" s="69">
        <v>7114</v>
      </c>
      <c r="J81" s="69" t="s">
        <v>47</v>
      </c>
      <c r="K81" s="61">
        <v>242.125</v>
      </c>
      <c r="L81" s="64">
        <v>44221</v>
      </c>
      <c r="M81" s="64">
        <v>44561</v>
      </c>
      <c r="N81" s="69" t="s">
        <v>442</v>
      </c>
      <c r="O81" s="69" t="s">
        <v>59</v>
      </c>
    </row>
    <row r="82" spans="1:15" s="21" customFormat="1" ht="30" customHeight="1" x14ac:dyDescent="0.2">
      <c r="A82" s="66" t="s">
        <v>402</v>
      </c>
      <c r="B82" s="62" t="s">
        <v>32</v>
      </c>
      <c r="C82" s="62" t="s">
        <v>414</v>
      </c>
      <c r="D82" s="88" t="s">
        <v>416</v>
      </c>
      <c r="E82" s="75" t="s">
        <v>28</v>
      </c>
      <c r="F82" s="69">
        <v>642</v>
      </c>
      <c r="G82" s="69" t="s">
        <v>63</v>
      </c>
      <c r="H82" s="70">
        <v>7</v>
      </c>
      <c r="I82" s="69">
        <v>7114</v>
      </c>
      <c r="J82" s="69" t="s">
        <v>47</v>
      </c>
      <c r="K82" s="61">
        <v>338.97500000000002</v>
      </c>
      <c r="L82" s="64">
        <v>44221</v>
      </c>
      <c r="M82" s="64">
        <v>44561</v>
      </c>
      <c r="N82" s="69" t="s">
        <v>442</v>
      </c>
      <c r="O82" s="69" t="s">
        <v>59</v>
      </c>
    </row>
    <row r="83" spans="1:15" ht="23.25" customHeight="1" x14ac:dyDescent="0.2">
      <c r="A83" s="66" t="s">
        <v>403</v>
      </c>
      <c r="B83" s="66" t="s">
        <v>114</v>
      </c>
      <c r="C83" s="37" t="s">
        <v>148</v>
      </c>
      <c r="D83" s="89" t="s">
        <v>419</v>
      </c>
      <c r="E83" s="9" t="s">
        <v>185</v>
      </c>
      <c r="F83" s="69">
        <v>876</v>
      </c>
      <c r="G83" s="69" t="s">
        <v>20</v>
      </c>
      <c r="H83" s="63" t="s">
        <v>21</v>
      </c>
      <c r="I83" s="33">
        <v>71176</v>
      </c>
      <c r="J83" s="56" t="s">
        <v>78</v>
      </c>
      <c r="K83" s="27">
        <v>195</v>
      </c>
      <c r="L83" s="64">
        <v>44228</v>
      </c>
      <c r="M83" s="64">
        <v>44561</v>
      </c>
      <c r="N83" s="69" t="s">
        <v>442</v>
      </c>
      <c r="O83" s="69" t="s">
        <v>59</v>
      </c>
    </row>
    <row r="84" spans="1:15" s="35" customFormat="1" ht="23.25" customHeight="1" x14ac:dyDescent="0.25">
      <c r="A84" s="66" t="s">
        <v>418</v>
      </c>
      <c r="B84" s="66" t="s">
        <v>421</v>
      </c>
      <c r="C84" s="37" t="s">
        <v>420</v>
      </c>
      <c r="D84" s="90" t="s">
        <v>422</v>
      </c>
      <c r="E84" s="75" t="s">
        <v>28</v>
      </c>
      <c r="F84" s="69">
        <v>642</v>
      </c>
      <c r="G84" s="69" t="s">
        <v>349</v>
      </c>
      <c r="H84" s="63" t="s">
        <v>21</v>
      </c>
      <c r="I84" s="69">
        <v>71176</v>
      </c>
      <c r="J84" s="75" t="s">
        <v>400</v>
      </c>
      <c r="K84" s="28">
        <v>430</v>
      </c>
      <c r="L84" s="64">
        <v>44228</v>
      </c>
      <c r="M84" s="64">
        <v>44561</v>
      </c>
      <c r="N84" s="69" t="s">
        <v>442</v>
      </c>
      <c r="O84" s="69" t="s">
        <v>59</v>
      </c>
    </row>
    <row r="85" spans="1:15" ht="23.25" customHeight="1" x14ac:dyDescent="0.2">
      <c r="A85" s="66" t="s">
        <v>423</v>
      </c>
      <c r="B85" s="66" t="s">
        <v>96</v>
      </c>
      <c r="C85" s="37" t="s">
        <v>291</v>
      </c>
      <c r="D85" s="86" t="s">
        <v>424</v>
      </c>
      <c r="E85" s="9" t="s">
        <v>185</v>
      </c>
      <c r="F85" s="69">
        <v>876</v>
      </c>
      <c r="G85" s="69" t="s">
        <v>20</v>
      </c>
      <c r="H85" s="63" t="s">
        <v>21</v>
      </c>
      <c r="I85" s="33">
        <v>71176</v>
      </c>
      <c r="J85" s="56" t="s">
        <v>78</v>
      </c>
      <c r="K85" s="27">
        <v>119.2824</v>
      </c>
      <c r="L85" s="64">
        <v>44228</v>
      </c>
      <c r="M85" s="64">
        <v>44561</v>
      </c>
      <c r="N85" s="69" t="s">
        <v>442</v>
      </c>
      <c r="O85" s="69" t="s">
        <v>59</v>
      </c>
    </row>
    <row r="86" spans="1:15" s="35" customFormat="1" ht="23.25" customHeight="1" x14ac:dyDescent="0.2">
      <c r="A86" s="66" t="s">
        <v>428</v>
      </c>
      <c r="B86" s="66" t="s">
        <v>110</v>
      </c>
      <c r="C86" s="37" t="s">
        <v>429</v>
      </c>
      <c r="D86" s="86" t="s">
        <v>430</v>
      </c>
      <c r="E86" s="75" t="s">
        <v>28</v>
      </c>
      <c r="F86" s="69">
        <v>876</v>
      </c>
      <c r="G86" s="69" t="s">
        <v>20</v>
      </c>
      <c r="H86" s="63" t="s">
        <v>21</v>
      </c>
      <c r="I86" s="33">
        <v>71176</v>
      </c>
      <c r="J86" s="56" t="s">
        <v>78</v>
      </c>
      <c r="K86" s="28">
        <v>139.30799999999999</v>
      </c>
      <c r="L86" s="64">
        <v>44229</v>
      </c>
      <c r="M86" s="64">
        <v>44561</v>
      </c>
      <c r="N86" s="69" t="s">
        <v>442</v>
      </c>
      <c r="O86" s="69" t="s">
        <v>59</v>
      </c>
    </row>
    <row r="87" spans="1:15" ht="23.25" customHeight="1" x14ac:dyDescent="0.2">
      <c r="A87" s="66" t="s">
        <v>434</v>
      </c>
      <c r="B87" s="66" t="s">
        <v>439</v>
      </c>
      <c r="C87" s="37" t="s">
        <v>139</v>
      </c>
      <c r="D87" s="91" t="s">
        <v>435</v>
      </c>
      <c r="E87" s="75" t="s">
        <v>140</v>
      </c>
      <c r="F87" s="69">
        <v>792</v>
      </c>
      <c r="G87" s="70" t="s">
        <v>70</v>
      </c>
      <c r="H87" s="52">
        <v>47</v>
      </c>
      <c r="I87" s="69">
        <v>7114</v>
      </c>
      <c r="J87" s="69" t="s">
        <v>47</v>
      </c>
      <c r="K87" s="27">
        <v>131.6</v>
      </c>
      <c r="L87" s="64">
        <v>44231</v>
      </c>
      <c r="M87" s="64">
        <v>44561</v>
      </c>
      <c r="N87" s="69" t="s">
        <v>442</v>
      </c>
      <c r="O87" s="69" t="s">
        <v>59</v>
      </c>
    </row>
    <row r="89" spans="1:15" s="49" customFormat="1" ht="16.5" customHeight="1" x14ac:dyDescent="0.2">
      <c r="A89" s="102" t="s">
        <v>60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 s="35" customFormat="1" ht="23.25" customHeight="1" x14ac:dyDescent="0.25">
      <c r="A90" s="66" t="s">
        <v>293</v>
      </c>
      <c r="B90" s="66" t="s">
        <v>104</v>
      </c>
      <c r="C90" s="69" t="s">
        <v>104</v>
      </c>
      <c r="D90" s="36" t="s">
        <v>232</v>
      </c>
      <c r="E90" s="75" t="s">
        <v>140</v>
      </c>
      <c r="F90" s="69">
        <v>642</v>
      </c>
      <c r="G90" s="69" t="s">
        <v>63</v>
      </c>
      <c r="H90" s="63" t="s">
        <v>21</v>
      </c>
      <c r="I90" s="69">
        <v>7114</v>
      </c>
      <c r="J90" s="69" t="s">
        <v>47</v>
      </c>
      <c r="K90" s="28">
        <v>104</v>
      </c>
      <c r="L90" s="64">
        <v>44317</v>
      </c>
      <c r="M90" s="64">
        <v>44682</v>
      </c>
      <c r="N90" s="69" t="s">
        <v>442</v>
      </c>
      <c r="O90" s="69" t="s">
        <v>59</v>
      </c>
    </row>
    <row r="91" spans="1:15" s="35" customFormat="1" ht="23.25" customHeight="1" x14ac:dyDescent="0.25">
      <c r="A91" s="66" t="s">
        <v>294</v>
      </c>
      <c r="B91" s="34" t="s">
        <v>165</v>
      </c>
      <c r="C91" s="34" t="s">
        <v>166</v>
      </c>
      <c r="D91" s="36" t="s">
        <v>195</v>
      </c>
      <c r="E91" s="75" t="s">
        <v>196</v>
      </c>
      <c r="F91" s="69">
        <v>642</v>
      </c>
      <c r="G91" s="69" t="s">
        <v>63</v>
      </c>
      <c r="H91" s="63">
        <v>2</v>
      </c>
      <c r="I91" s="69">
        <v>7114</v>
      </c>
      <c r="J91" s="69" t="s">
        <v>47</v>
      </c>
      <c r="K91" s="28">
        <v>270</v>
      </c>
      <c r="L91" s="64">
        <v>44317</v>
      </c>
      <c r="M91" s="64">
        <v>44378</v>
      </c>
      <c r="N91" s="69" t="s">
        <v>442</v>
      </c>
      <c r="O91" s="69" t="s">
        <v>59</v>
      </c>
    </row>
    <row r="92" spans="1:15" s="35" customFormat="1" ht="23.25" customHeight="1" x14ac:dyDescent="0.25">
      <c r="A92" s="66" t="s">
        <v>295</v>
      </c>
      <c r="B92" s="66" t="s">
        <v>25</v>
      </c>
      <c r="C92" s="66" t="s">
        <v>22</v>
      </c>
      <c r="D92" s="3" t="s">
        <v>205</v>
      </c>
      <c r="E92" s="6" t="s">
        <v>204</v>
      </c>
      <c r="F92" s="69">
        <v>642</v>
      </c>
      <c r="G92" s="69" t="s">
        <v>63</v>
      </c>
      <c r="H92" s="63">
        <v>6</v>
      </c>
      <c r="I92" s="69">
        <v>7114</v>
      </c>
      <c r="J92" s="69" t="s">
        <v>47</v>
      </c>
      <c r="K92" s="28">
        <v>720</v>
      </c>
      <c r="L92" s="64">
        <v>44287</v>
      </c>
      <c r="M92" s="64">
        <v>44531</v>
      </c>
      <c r="N92" s="69" t="s">
        <v>442</v>
      </c>
      <c r="O92" s="69" t="s">
        <v>59</v>
      </c>
    </row>
    <row r="93" spans="1:15" s="35" customFormat="1" ht="23.25" customHeight="1" x14ac:dyDescent="0.25">
      <c r="A93" s="66" t="s">
        <v>296</v>
      </c>
      <c r="B93" s="66" t="s">
        <v>163</v>
      </c>
      <c r="C93" s="66" t="s">
        <v>31</v>
      </c>
      <c r="D93" s="2" t="s">
        <v>215</v>
      </c>
      <c r="E93" s="9" t="s">
        <v>185</v>
      </c>
      <c r="F93" s="69">
        <v>642</v>
      </c>
      <c r="G93" s="69" t="s">
        <v>63</v>
      </c>
      <c r="H93" s="63">
        <v>3</v>
      </c>
      <c r="I93" s="69">
        <v>7114</v>
      </c>
      <c r="J93" s="69" t="s">
        <v>47</v>
      </c>
      <c r="K93" s="28">
        <v>118.8</v>
      </c>
      <c r="L93" s="64">
        <v>44287</v>
      </c>
      <c r="M93" s="64">
        <v>44531</v>
      </c>
      <c r="N93" s="69" t="s">
        <v>442</v>
      </c>
      <c r="O93" s="69" t="s">
        <v>59</v>
      </c>
    </row>
    <row r="94" spans="1:15" s="35" customFormat="1" ht="23.25" customHeight="1" x14ac:dyDescent="0.25">
      <c r="A94" s="66" t="s">
        <v>297</v>
      </c>
      <c r="B94" s="66" t="s">
        <v>163</v>
      </c>
      <c r="C94" s="66" t="s">
        <v>31</v>
      </c>
      <c r="D94" s="2" t="s">
        <v>216</v>
      </c>
      <c r="E94" s="75" t="s">
        <v>28</v>
      </c>
      <c r="F94" s="69">
        <v>642</v>
      </c>
      <c r="G94" s="69" t="s">
        <v>63</v>
      </c>
      <c r="H94" s="63">
        <v>10</v>
      </c>
      <c r="I94" s="69">
        <v>7114</v>
      </c>
      <c r="J94" s="69" t="s">
        <v>47</v>
      </c>
      <c r="K94" s="28">
        <v>120</v>
      </c>
      <c r="L94" s="64">
        <v>44287</v>
      </c>
      <c r="M94" s="64">
        <v>44531</v>
      </c>
      <c r="N94" s="69" t="s">
        <v>442</v>
      </c>
      <c r="O94" s="69" t="s">
        <v>59</v>
      </c>
    </row>
    <row r="95" spans="1:15" s="35" customFormat="1" ht="23.25" customHeight="1" x14ac:dyDescent="0.25">
      <c r="A95" s="66" t="s">
        <v>319</v>
      </c>
      <c r="B95" s="66" t="s">
        <v>289</v>
      </c>
      <c r="C95" s="66" t="s">
        <v>288</v>
      </c>
      <c r="D95" s="3" t="s">
        <v>250</v>
      </c>
      <c r="E95" s="6" t="s">
        <v>197</v>
      </c>
      <c r="F95" s="69">
        <v>642</v>
      </c>
      <c r="G95" s="69" t="s">
        <v>63</v>
      </c>
      <c r="H95" s="63">
        <v>1</v>
      </c>
      <c r="I95" s="69">
        <v>7114</v>
      </c>
      <c r="J95" s="69" t="s">
        <v>47</v>
      </c>
      <c r="K95" s="28">
        <v>150</v>
      </c>
      <c r="L95" s="64">
        <v>44287</v>
      </c>
      <c r="M95" s="64">
        <v>44531</v>
      </c>
      <c r="N95" s="69" t="s">
        <v>442</v>
      </c>
      <c r="O95" s="69" t="s">
        <v>59</v>
      </c>
    </row>
    <row r="96" spans="1:15" s="35" customFormat="1" ht="23.25" customHeight="1" x14ac:dyDescent="0.25">
      <c r="A96" s="66" t="s">
        <v>355</v>
      </c>
      <c r="B96" s="66" t="s">
        <v>165</v>
      </c>
      <c r="C96" s="66" t="s">
        <v>291</v>
      </c>
      <c r="D96" s="43" t="s">
        <v>290</v>
      </c>
      <c r="E96" s="9" t="s">
        <v>252</v>
      </c>
      <c r="F96" s="69">
        <v>642</v>
      </c>
      <c r="G96" s="69" t="s">
        <v>63</v>
      </c>
      <c r="H96" s="63" t="s">
        <v>21</v>
      </c>
      <c r="I96" s="69">
        <v>7114</v>
      </c>
      <c r="J96" s="69" t="s">
        <v>47</v>
      </c>
      <c r="K96" s="44">
        <v>480</v>
      </c>
      <c r="L96" s="64">
        <v>44287</v>
      </c>
      <c r="M96" s="64">
        <v>44531</v>
      </c>
      <c r="N96" s="69" t="s">
        <v>442</v>
      </c>
      <c r="O96" s="69" t="s">
        <v>59</v>
      </c>
    </row>
    <row r="97" spans="1:15" s="35" customFormat="1" ht="23.25" customHeight="1" x14ac:dyDescent="0.25">
      <c r="A97" s="66" t="s">
        <v>356</v>
      </c>
      <c r="B97" s="66" t="s">
        <v>32</v>
      </c>
      <c r="C97" s="66" t="s">
        <v>84</v>
      </c>
      <c r="D97" s="43" t="s">
        <v>316</v>
      </c>
      <c r="E97" s="9" t="s">
        <v>252</v>
      </c>
      <c r="F97" s="69">
        <v>642</v>
      </c>
      <c r="G97" s="69" t="s">
        <v>63</v>
      </c>
      <c r="H97" s="63" t="s">
        <v>21</v>
      </c>
      <c r="I97" s="69">
        <v>7114</v>
      </c>
      <c r="J97" s="69" t="s">
        <v>47</v>
      </c>
      <c r="K97" s="44">
        <v>215</v>
      </c>
      <c r="L97" s="64">
        <v>44287</v>
      </c>
      <c r="M97" s="64">
        <v>44531</v>
      </c>
      <c r="N97" s="69" t="s">
        <v>442</v>
      </c>
      <c r="O97" s="69" t="s">
        <v>59</v>
      </c>
    </row>
    <row r="98" spans="1:15" s="35" customFormat="1" ht="23.25" customHeight="1" x14ac:dyDescent="0.25">
      <c r="A98" s="66" t="s">
        <v>359</v>
      </c>
      <c r="B98" s="66" t="s">
        <v>32</v>
      </c>
      <c r="C98" s="66" t="s">
        <v>84</v>
      </c>
      <c r="D98" s="43" t="s">
        <v>255</v>
      </c>
      <c r="E98" s="9" t="s">
        <v>252</v>
      </c>
      <c r="F98" s="69">
        <v>872</v>
      </c>
      <c r="G98" s="69" t="s">
        <v>68</v>
      </c>
      <c r="H98" s="63">
        <v>1</v>
      </c>
      <c r="I98" s="69">
        <v>7114</v>
      </c>
      <c r="J98" s="69" t="s">
        <v>47</v>
      </c>
      <c r="K98" s="44">
        <f>1.2*600</f>
        <v>720</v>
      </c>
      <c r="L98" s="64">
        <v>44287</v>
      </c>
      <c r="M98" s="64">
        <v>44531</v>
      </c>
      <c r="N98" s="69" t="s">
        <v>442</v>
      </c>
      <c r="O98" s="69" t="s">
        <v>59</v>
      </c>
    </row>
    <row r="99" spans="1:15" s="35" customFormat="1" ht="23.25" customHeight="1" x14ac:dyDescent="0.25">
      <c r="A99" s="66" t="s">
        <v>360</v>
      </c>
      <c r="B99" s="66" t="s">
        <v>32</v>
      </c>
      <c r="C99" s="66" t="s">
        <v>84</v>
      </c>
      <c r="D99" s="43" t="s">
        <v>256</v>
      </c>
      <c r="E99" s="9" t="s">
        <v>252</v>
      </c>
      <c r="F99" s="69">
        <v>872</v>
      </c>
      <c r="G99" s="69" t="s">
        <v>68</v>
      </c>
      <c r="H99" s="63">
        <v>1</v>
      </c>
      <c r="I99" s="69">
        <v>7114</v>
      </c>
      <c r="J99" s="69" t="s">
        <v>47</v>
      </c>
      <c r="K99" s="44">
        <f>1.2*240</f>
        <v>288</v>
      </c>
      <c r="L99" s="64">
        <v>44287</v>
      </c>
      <c r="M99" s="64">
        <v>44531</v>
      </c>
      <c r="N99" s="69" t="s">
        <v>442</v>
      </c>
      <c r="O99" s="69" t="s">
        <v>59</v>
      </c>
    </row>
    <row r="100" spans="1:15" s="35" customFormat="1" ht="23.25" customHeight="1" x14ac:dyDescent="0.25">
      <c r="A100" s="66" t="s">
        <v>369</v>
      </c>
      <c r="B100" s="66" t="s">
        <v>27</v>
      </c>
      <c r="C100" s="66" t="s">
        <v>23</v>
      </c>
      <c r="D100" s="43" t="s">
        <v>257</v>
      </c>
      <c r="E100" s="9" t="s">
        <v>252</v>
      </c>
      <c r="F100" s="69">
        <v>872</v>
      </c>
      <c r="G100" s="69" t="s">
        <v>68</v>
      </c>
      <c r="H100" s="63">
        <v>1</v>
      </c>
      <c r="I100" s="69">
        <v>7114</v>
      </c>
      <c r="J100" s="69" t="s">
        <v>47</v>
      </c>
      <c r="K100" s="44">
        <f>1.2*240</f>
        <v>288</v>
      </c>
      <c r="L100" s="64">
        <v>44287</v>
      </c>
      <c r="M100" s="64">
        <v>44531</v>
      </c>
      <c r="N100" s="69" t="s">
        <v>442</v>
      </c>
      <c r="O100" s="69" t="s">
        <v>59</v>
      </c>
    </row>
    <row r="101" spans="1:15" s="35" customFormat="1" ht="23.25" customHeight="1" x14ac:dyDescent="0.25">
      <c r="A101" s="66" t="s">
        <v>370</v>
      </c>
      <c r="B101" s="66" t="s">
        <v>292</v>
      </c>
      <c r="C101" s="66" t="s">
        <v>90</v>
      </c>
      <c r="D101" s="43" t="s">
        <v>258</v>
      </c>
      <c r="E101" s="9" t="s">
        <v>252</v>
      </c>
      <c r="F101" s="69">
        <v>872</v>
      </c>
      <c r="G101" s="69" t="s">
        <v>68</v>
      </c>
      <c r="H101" s="63">
        <v>1</v>
      </c>
      <c r="I101" s="69">
        <v>7114</v>
      </c>
      <c r="J101" s="69" t="s">
        <v>47</v>
      </c>
      <c r="K101" s="44">
        <v>240</v>
      </c>
      <c r="L101" s="64">
        <v>44287</v>
      </c>
      <c r="M101" s="64">
        <v>44531</v>
      </c>
      <c r="N101" s="69" t="s">
        <v>442</v>
      </c>
      <c r="O101" s="69" t="s">
        <v>59</v>
      </c>
    </row>
    <row r="102" spans="1:15" s="35" customFormat="1" ht="23.25" customHeight="1" x14ac:dyDescent="0.25">
      <c r="A102" s="66" t="s">
        <v>371</v>
      </c>
      <c r="B102" s="66" t="s">
        <v>292</v>
      </c>
      <c r="C102" s="66" t="s">
        <v>90</v>
      </c>
      <c r="D102" s="43" t="s">
        <v>259</v>
      </c>
      <c r="E102" s="9" t="s">
        <v>252</v>
      </c>
      <c r="F102" s="69">
        <v>872</v>
      </c>
      <c r="G102" s="69" t="s">
        <v>68</v>
      </c>
      <c r="H102" s="63">
        <v>1</v>
      </c>
      <c r="I102" s="69">
        <v>7114</v>
      </c>
      <c r="J102" s="69" t="s">
        <v>47</v>
      </c>
      <c r="K102" s="44">
        <f>1.2*1440</f>
        <v>1728</v>
      </c>
      <c r="L102" s="64">
        <v>44287</v>
      </c>
      <c r="M102" s="64">
        <v>44531</v>
      </c>
      <c r="N102" s="69" t="s">
        <v>444</v>
      </c>
      <c r="O102" s="69" t="s">
        <v>58</v>
      </c>
    </row>
    <row r="103" spans="1:15" s="35" customFormat="1" ht="23.25" customHeight="1" x14ac:dyDescent="0.25">
      <c r="A103" s="66" t="s">
        <v>385</v>
      </c>
      <c r="B103" s="66" t="s">
        <v>292</v>
      </c>
      <c r="C103" s="66" t="s">
        <v>90</v>
      </c>
      <c r="D103" s="43" t="s">
        <v>260</v>
      </c>
      <c r="E103" s="9" t="s">
        <v>252</v>
      </c>
      <c r="F103" s="69">
        <v>872</v>
      </c>
      <c r="G103" s="69" t="s">
        <v>68</v>
      </c>
      <c r="H103" s="63">
        <v>1</v>
      </c>
      <c r="I103" s="69">
        <v>7114</v>
      </c>
      <c r="J103" s="69" t="s">
        <v>47</v>
      </c>
      <c r="K103" s="44">
        <f>1.2*360</f>
        <v>432</v>
      </c>
      <c r="L103" s="64">
        <v>44287</v>
      </c>
      <c r="M103" s="64">
        <v>44531</v>
      </c>
      <c r="N103" s="69" t="s">
        <v>442</v>
      </c>
      <c r="O103" s="69" t="s">
        <v>59</v>
      </c>
    </row>
    <row r="104" spans="1:15" s="35" customFormat="1" ht="23.25" customHeight="1" x14ac:dyDescent="0.25">
      <c r="A104" s="66" t="s">
        <v>389</v>
      </c>
      <c r="B104" s="66" t="s">
        <v>307</v>
      </c>
      <c r="C104" s="66" t="s">
        <v>307</v>
      </c>
      <c r="D104" s="3" t="s">
        <v>271</v>
      </c>
      <c r="E104" s="9" t="s">
        <v>270</v>
      </c>
      <c r="F104" s="69">
        <v>642</v>
      </c>
      <c r="G104" s="69" t="s">
        <v>63</v>
      </c>
      <c r="H104" s="63">
        <v>1</v>
      </c>
      <c r="I104" s="69">
        <v>7114</v>
      </c>
      <c r="J104" s="69" t="s">
        <v>47</v>
      </c>
      <c r="K104" s="27">
        <f>229*1.2</f>
        <v>274.8</v>
      </c>
      <c r="L104" s="64">
        <v>44287</v>
      </c>
      <c r="M104" s="64">
        <v>44531</v>
      </c>
      <c r="N104" s="69" t="s">
        <v>442</v>
      </c>
      <c r="O104" s="69" t="s">
        <v>59</v>
      </c>
    </row>
    <row r="105" spans="1:15" s="35" customFormat="1" ht="25.5" customHeight="1" x14ac:dyDescent="0.25">
      <c r="A105" s="66" t="s">
        <v>394</v>
      </c>
      <c r="B105" s="66" t="s">
        <v>307</v>
      </c>
      <c r="C105" s="66" t="s">
        <v>307</v>
      </c>
      <c r="D105" s="48" t="s">
        <v>275</v>
      </c>
      <c r="E105" s="9" t="s">
        <v>272</v>
      </c>
      <c r="F105" s="69">
        <v>839</v>
      </c>
      <c r="G105" s="69" t="s">
        <v>277</v>
      </c>
      <c r="H105" s="63">
        <v>4</v>
      </c>
      <c r="I105" s="69">
        <v>7114</v>
      </c>
      <c r="J105" s="69" t="s">
        <v>47</v>
      </c>
      <c r="K105" s="27">
        <f>673*1.2</f>
        <v>807.6</v>
      </c>
      <c r="L105" s="64">
        <v>44287</v>
      </c>
      <c r="M105" s="64">
        <v>44531</v>
      </c>
      <c r="N105" s="69" t="s">
        <v>442</v>
      </c>
      <c r="O105" s="69" t="s">
        <v>59</v>
      </c>
    </row>
    <row r="106" spans="1:15" s="35" customFormat="1" ht="23.25" customHeight="1" x14ac:dyDescent="0.25">
      <c r="A106" s="66" t="s">
        <v>395</v>
      </c>
      <c r="B106" s="66" t="s">
        <v>307</v>
      </c>
      <c r="C106" s="66" t="s">
        <v>307</v>
      </c>
      <c r="D106" s="3" t="s">
        <v>276</v>
      </c>
      <c r="E106" s="6" t="s">
        <v>273</v>
      </c>
      <c r="F106" s="69">
        <v>839</v>
      </c>
      <c r="G106" s="69" t="s">
        <v>277</v>
      </c>
      <c r="H106" s="63">
        <v>16</v>
      </c>
      <c r="I106" s="69">
        <v>7114</v>
      </c>
      <c r="J106" s="69" t="s">
        <v>47</v>
      </c>
      <c r="K106" s="27">
        <f>107.8*1.2</f>
        <v>129.35999999999999</v>
      </c>
      <c r="L106" s="64">
        <v>44287</v>
      </c>
      <c r="M106" s="64">
        <v>44531</v>
      </c>
      <c r="N106" s="69" t="s">
        <v>442</v>
      </c>
      <c r="O106" s="69" t="s">
        <v>59</v>
      </c>
    </row>
    <row r="107" spans="1:15" s="35" customFormat="1" ht="23.25" customHeight="1" x14ac:dyDescent="0.25">
      <c r="A107" s="66" t="s">
        <v>404</v>
      </c>
      <c r="B107" s="76" t="s">
        <v>26</v>
      </c>
      <c r="C107" s="62" t="s">
        <v>81</v>
      </c>
      <c r="D107" s="3" t="s">
        <v>343</v>
      </c>
      <c r="E107" s="75" t="s">
        <v>274</v>
      </c>
      <c r="F107" s="69">
        <v>642</v>
      </c>
      <c r="G107" s="69" t="s">
        <v>63</v>
      </c>
      <c r="H107" s="63">
        <v>2</v>
      </c>
      <c r="I107" s="69">
        <v>7114</v>
      </c>
      <c r="J107" s="69" t="s">
        <v>47</v>
      </c>
      <c r="K107" s="27">
        <f>2000*1.2</f>
        <v>2400</v>
      </c>
      <c r="L107" s="64">
        <v>44287</v>
      </c>
      <c r="M107" s="64">
        <v>44531</v>
      </c>
      <c r="N107" s="69" t="s">
        <v>445</v>
      </c>
      <c r="O107" s="69" t="s">
        <v>58</v>
      </c>
    </row>
    <row r="108" spans="1:15" s="35" customFormat="1" ht="23.25" customHeight="1" x14ac:dyDescent="0.25">
      <c r="A108" s="66" t="s">
        <v>405</v>
      </c>
      <c r="B108" s="76" t="s">
        <v>26</v>
      </c>
      <c r="C108" s="66" t="s">
        <v>92</v>
      </c>
      <c r="D108" s="3" t="s">
        <v>287</v>
      </c>
      <c r="E108" s="75" t="s">
        <v>283</v>
      </c>
      <c r="F108" s="69">
        <v>642</v>
      </c>
      <c r="G108" s="69" t="s">
        <v>63</v>
      </c>
      <c r="H108" s="63" t="s">
        <v>21</v>
      </c>
      <c r="I108" s="69">
        <v>7114</v>
      </c>
      <c r="J108" s="69" t="s">
        <v>47</v>
      </c>
      <c r="K108" s="27">
        <v>240</v>
      </c>
      <c r="L108" s="64">
        <v>44287</v>
      </c>
      <c r="M108" s="64">
        <v>44531</v>
      </c>
      <c r="N108" s="69" t="s">
        <v>442</v>
      </c>
      <c r="O108" s="69" t="s">
        <v>59</v>
      </c>
    </row>
    <row r="109" spans="1:15" ht="23.25" customHeight="1" x14ac:dyDescent="0.2">
      <c r="A109" s="66" t="s">
        <v>406</v>
      </c>
      <c r="B109" s="66" t="s">
        <v>24</v>
      </c>
      <c r="C109" s="66" t="s">
        <v>50</v>
      </c>
      <c r="D109" s="3" t="s">
        <v>325</v>
      </c>
      <c r="E109" s="9" t="s">
        <v>320</v>
      </c>
      <c r="F109" s="63">
        <v>642</v>
      </c>
      <c r="G109" s="69" t="s">
        <v>321</v>
      </c>
      <c r="H109" s="63">
        <v>800</v>
      </c>
      <c r="I109" s="69">
        <v>7114</v>
      </c>
      <c r="J109" s="69" t="s">
        <v>47</v>
      </c>
      <c r="K109" s="44">
        <v>1800</v>
      </c>
      <c r="L109" s="64">
        <v>44287</v>
      </c>
      <c r="M109" s="64">
        <v>44531</v>
      </c>
      <c r="N109" s="69" t="s">
        <v>443</v>
      </c>
      <c r="O109" s="69" t="s">
        <v>58</v>
      </c>
    </row>
    <row r="110" spans="1:15" ht="23.25" customHeight="1" x14ac:dyDescent="0.2">
      <c r="A110" s="66" t="s">
        <v>425</v>
      </c>
      <c r="B110" s="66" t="s">
        <v>80</v>
      </c>
      <c r="C110" s="66" t="s">
        <v>305</v>
      </c>
      <c r="D110" s="3" t="s">
        <v>268</v>
      </c>
      <c r="E110" s="9" t="s">
        <v>323</v>
      </c>
      <c r="F110" s="69">
        <v>168</v>
      </c>
      <c r="G110" s="69" t="s">
        <v>66</v>
      </c>
      <c r="H110" s="63">
        <v>3000</v>
      </c>
      <c r="I110" s="69">
        <v>7114</v>
      </c>
      <c r="J110" s="69" t="s">
        <v>47</v>
      </c>
      <c r="K110" s="44">
        <v>5100</v>
      </c>
      <c r="L110" s="64">
        <v>44287</v>
      </c>
      <c r="M110" s="64">
        <v>44531</v>
      </c>
      <c r="N110" s="69" t="s">
        <v>443</v>
      </c>
      <c r="O110" s="69" t="s">
        <v>58</v>
      </c>
    </row>
    <row r="111" spans="1:15" ht="23.25" customHeight="1" x14ac:dyDescent="0.2">
      <c r="A111" s="66" t="s">
        <v>431</v>
      </c>
      <c r="B111" s="66" t="s">
        <v>80</v>
      </c>
      <c r="C111" s="66" t="s">
        <v>327</v>
      </c>
      <c r="D111" s="3" t="s">
        <v>324</v>
      </c>
      <c r="E111" s="9" t="s">
        <v>322</v>
      </c>
      <c r="F111" s="69">
        <v>168</v>
      </c>
      <c r="G111" s="69" t="s">
        <v>66</v>
      </c>
      <c r="H111" s="63">
        <v>4000</v>
      </c>
      <c r="I111" s="69">
        <v>7114</v>
      </c>
      <c r="J111" s="69" t="s">
        <v>47</v>
      </c>
      <c r="K111" s="44">
        <v>750</v>
      </c>
      <c r="L111" s="64">
        <v>44287</v>
      </c>
      <c r="M111" s="64">
        <v>44531</v>
      </c>
      <c r="N111" s="69" t="s">
        <v>442</v>
      </c>
      <c r="O111" s="69" t="s">
        <v>59</v>
      </c>
    </row>
    <row r="112" spans="1:15" s="35" customFormat="1" ht="23.25" customHeight="1" x14ac:dyDescent="0.25">
      <c r="A112" s="66" t="s">
        <v>436</v>
      </c>
      <c r="B112" s="66" t="s">
        <v>168</v>
      </c>
      <c r="C112" s="66" t="s">
        <v>169</v>
      </c>
      <c r="D112" s="36" t="s">
        <v>326</v>
      </c>
      <c r="E112" s="75" t="s">
        <v>28</v>
      </c>
      <c r="F112" s="69">
        <v>876</v>
      </c>
      <c r="G112" s="69" t="s">
        <v>167</v>
      </c>
      <c r="H112" s="63" t="s">
        <v>21</v>
      </c>
      <c r="I112" s="33">
        <v>71176</v>
      </c>
      <c r="J112" s="33" t="s">
        <v>78</v>
      </c>
      <c r="K112" s="40">
        <v>561.6</v>
      </c>
      <c r="L112" s="64">
        <v>44301</v>
      </c>
      <c r="M112" s="64">
        <v>44926</v>
      </c>
      <c r="N112" s="69" t="s">
        <v>443</v>
      </c>
      <c r="O112" s="69" t="s">
        <v>58</v>
      </c>
    </row>
    <row r="113" spans="1:15" ht="15.75" customHeight="1" x14ac:dyDescent="0.2">
      <c r="A113" s="106" t="s">
        <v>170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1:15" ht="23.25" customHeight="1" x14ac:dyDescent="0.2">
      <c r="A114" s="66" t="s">
        <v>361</v>
      </c>
      <c r="B114" s="69" t="s">
        <v>49</v>
      </c>
      <c r="C114" s="69" t="s">
        <v>49</v>
      </c>
      <c r="D114" s="48" t="s">
        <v>190</v>
      </c>
      <c r="E114" s="6" t="s">
        <v>192</v>
      </c>
      <c r="F114" s="69">
        <v>642</v>
      </c>
      <c r="G114" s="69" t="s">
        <v>63</v>
      </c>
      <c r="H114" s="63">
        <v>2</v>
      </c>
      <c r="I114" s="69">
        <v>7114</v>
      </c>
      <c r="J114" s="69" t="s">
        <v>47</v>
      </c>
      <c r="K114" s="42">
        <v>1621.7372</v>
      </c>
      <c r="L114" s="64">
        <v>44409</v>
      </c>
      <c r="M114" s="64">
        <v>44531</v>
      </c>
      <c r="N114" s="69" t="s">
        <v>444</v>
      </c>
      <c r="O114" s="69" t="s">
        <v>58</v>
      </c>
    </row>
    <row r="115" spans="1:15" ht="25.5" customHeight="1" x14ac:dyDescent="0.2">
      <c r="A115" s="66" t="s">
        <v>372</v>
      </c>
      <c r="B115" s="66" t="s">
        <v>73</v>
      </c>
      <c r="C115" s="66" t="s">
        <v>74</v>
      </c>
      <c r="D115" s="48" t="s">
        <v>191</v>
      </c>
      <c r="E115" s="6" t="s">
        <v>193</v>
      </c>
      <c r="F115" s="69">
        <v>872</v>
      </c>
      <c r="G115" s="69" t="s">
        <v>68</v>
      </c>
      <c r="H115" s="63">
        <v>1</v>
      </c>
      <c r="I115" s="69">
        <v>7114</v>
      </c>
      <c r="J115" s="69" t="s">
        <v>47</v>
      </c>
      <c r="K115" s="28">
        <v>240</v>
      </c>
      <c r="L115" s="64">
        <v>44409</v>
      </c>
      <c r="M115" s="64">
        <v>44531</v>
      </c>
      <c r="N115" s="69" t="s">
        <v>442</v>
      </c>
      <c r="O115" s="69" t="s">
        <v>59</v>
      </c>
    </row>
    <row r="116" spans="1:15" ht="23.25" customHeight="1" x14ac:dyDescent="0.2">
      <c r="A116" s="66" t="s">
        <v>373</v>
      </c>
      <c r="B116" s="69" t="s">
        <v>221</v>
      </c>
      <c r="C116" s="37" t="s">
        <v>89</v>
      </c>
      <c r="D116" s="3" t="s">
        <v>220</v>
      </c>
      <c r="E116" s="75" t="s">
        <v>28</v>
      </c>
      <c r="F116" s="69">
        <v>642</v>
      </c>
      <c r="G116" s="69" t="s">
        <v>63</v>
      </c>
      <c r="H116" s="63">
        <v>1</v>
      </c>
      <c r="I116" s="69">
        <v>7114</v>
      </c>
      <c r="J116" s="69" t="s">
        <v>47</v>
      </c>
      <c r="K116" s="28">
        <v>132</v>
      </c>
      <c r="L116" s="64">
        <v>44378</v>
      </c>
      <c r="M116" s="64">
        <v>44531</v>
      </c>
      <c r="N116" s="69" t="s">
        <v>442</v>
      </c>
      <c r="O116" s="69" t="s">
        <v>59</v>
      </c>
    </row>
    <row r="117" spans="1:15" ht="23.25" customHeight="1" x14ac:dyDescent="0.2">
      <c r="A117" s="66" t="s">
        <v>374</v>
      </c>
      <c r="B117" s="69" t="s">
        <v>26</v>
      </c>
      <c r="C117" s="37" t="s">
        <v>83</v>
      </c>
      <c r="D117" s="36" t="s">
        <v>224</v>
      </c>
      <c r="E117" s="75" t="s">
        <v>225</v>
      </c>
      <c r="F117" s="69">
        <v>642</v>
      </c>
      <c r="G117" s="69" t="s">
        <v>63</v>
      </c>
      <c r="H117" s="63">
        <v>1</v>
      </c>
      <c r="I117" s="69">
        <v>7114</v>
      </c>
      <c r="J117" s="69" t="s">
        <v>47</v>
      </c>
      <c r="K117" s="28">
        <f>200*1.2</f>
        <v>240</v>
      </c>
      <c r="L117" s="64">
        <v>44378</v>
      </c>
      <c r="M117" s="64">
        <v>44531</v>
      </c>
      <c r="N117" s="69" t="s">
        <v>442</v>
      </c>
      <c r="O117" s="69" t="s">
        <v>59</v>
      </c>
    </row>
    <row r="118" spans="1:15" ht="23.25" customHeight="1" x14ac:dyDescent="0.2">
      <c r="A118" s="66" t="s">
        <v>386</v>
      </c>
      <c r="B118" s="69" t="s">
        <v>26</v>
      </c>
      <c r="C118" s="37" t="s">
        <v>315</v>
      </c>
      <c r="D118" s="36" t="s">
        <v>222</v>
      </c>
      <c r="E118" s="75" t="s">
        <v>223</v>
      </c>
      <c r="F118" s="69">
        <v>642</v>
      </c>
      <c r="G118" s="69" t="s">
        <v>63</v>
      </c>
      <c r="H118" s="63">
        <v>1</v>
      </c>
      <c r="I118" s="69">
        <v>7114</v>
      </c>
      <c r="J118" s="69" t="s">
        <v>47</v>
      </c>
      <c r="K118" s="28">
        <f>650*1.2</f>
        <v>780</v>
      </c>
      <c r="L118" s="64">
        <v>44378</v>
      </c>
      <c r="M118" s="64">
        <v>44531</v>
      </c>
      <c r="N118" s="69" t="s">
        <v>442</v>
      </c>
      <c r="O118" s="69" t="s">
        <v>59</v>
      </c>
    </row>
    <row r="119" spans="1:15" ht="23.25" customHeight="1" x14ac:dyDescent="0.2">
      <c r="A119" s="66" t="s">
        <v>390</v>
      </c>
      <c r="B119" s="73" t="s">
        <v>128</v>
      </c>
      <c r="C119" s="73" t="s">
        <v>129</v>
      </c>
      <c r="D119" s="2" t="s">
        <v>130</v>
      </c>
      <c r="E119" s="6" t="s">
        <v>199</v>
      </c>
      <c r="F119" s="69">
        <v>642</v>
      </c>
      <c r="G119" s="69" t="s">
        <v>63</v>
      </c>
      <c r="H119" s="63">
        <v>2</v>
      </c>
      <c r="I119" s="69">
        <v>7114</v>
      </c>
      <c r="J119" s="69" t="s">
        <v>47</v>
      </c>
      <c r="K119" s="28">
        <f>244*1.2</f>
        <v>292.8</v>
      </c>
      <c r="L119" s="64">
        <v>44378</v>
      </c>
      <c r="M119" s="64">
        <v>44531</v>
      </c>
      <c r="N119" s="69" t="s">
        <v>442</v>
      </c>
      <c r="O119" s="69" t="s">
        <v>59</v>
      </c>
    </row>
    <row r="120" spans="1:15" ht="23.25" customHeight="1" x14ac:dyDescent="0.2">
      <c r="A120" s="66" t="s">
        <v>396</v>
      </c>
      <c r="B120" s="76" t="s">
        <v>301</v>
      </c>
      <c r="C120" s="76" t="s">
        <v>300</v>
      </c>
      <c r="D120" s="36" t="s">
        <v>241</v>
      </c>
      <c r="E120" s="6" t="s">
        <v>308</v>
      </c>
      <c r="F120" s="69">
        <v>642</v>
      </c>
      <c r="G120" s="69" t="s">
        <v>63</v>
      </c>
      <c r="H120" s="63">
        <v>1</v>
      </c>
      <c r="I120" s="69">
        <v>7114</v>
      </c>
      <c r="J120" s="69" t="s">
        <v>47</v>
      </c>
      <c r="K120" s="28">
        <f>300*1.2</f>
        <v>360</v>
      </c>
      <c r="L120" s="64">
        <v>44378</v>
      </c>
      <c r="M120" s="64">
        <v>44531</v>
      </c>
      <c r="N120" s="69" t="s">
        <v>442</v>
      </c>
      <c r="O120" s="69" t="s">
        <v>59</v>
      </c>
    </row>
    <row r="121" spans="1:15" ht="23.25" customHeight="1" x14ac:dyDescent="0.2">
      <c r="A121" s="66" t="s">
        <v>397</v>
      </c>
      <c r="B121" s="68" t="s">
        <v>26</v>
      </c>
      <c r="C121" s="68" t="s">
        <v>86</v>
      </c>
      <c r="D121" s="36" t="s">
        <v>243</v>
      </c>
      <c r="E121" s="6" t="s">
        <v>313</v>
      </c>
      <c r="F121" s="69">
        <v>642</v>
      </c>
      <c r="G121" s="69" t="s">
        <v>63</v>
      </c>
      <c r="H121" s="63">
        <v>1</v>
      </c>
      <c r="I121" s="69">
        <v>7114</v>
      </c>
      <c r="J121" s="69" t="s">
        <v>47</v>
      </c>
      <c r="K121" s="28">
        <f>315.71*1.2</f>
        <v>378.85199999999998</v>
      </c>
      <c r="L121" s="64">
        <v>44378</v>
      </c>
      <c r="M121" s="64">
        <v>44531</v>
      </c>
      <c r="N121" s="69" t="s">
        <v>442</v>
      </c>
      <c r="O121" s="69" t="s">
        <v>59</v>
      </c>
    </row>
    <row r="122" spans="1:15" ht="23.25" customHeight="1" x14ac:dyDescent="0.2">
      <c r="A122" s="66" t="s">
        <v>407</v>
      </c>
      <c r="B122" s="34" t="s">
        <v>152</v>
      </c>
      <c r="C122" s="34" t="s">
        <v>161</v>
      </c>
      <c r="D122" s="36" t="s">
        <v>162</v>
      </c>
      <c r="E122" s="6" t="s">
        <v>140</v>
      </c>
      <c r="F122" s="69">
        <v>872</v>
      </c>
      <c r="G122" s="69" t="s">
        <v>68</v>
      </c>
      <c r="H122" s="63">
        <v>1</v>
      </c>
      <c r="I122" s="69">
        <v>7114</v>
      </c>
      <c r="J122" s="69" t="s">
        <v>47</v>
      </c>
      <c r="K122" s="28">
        <v>500</v>
      </c>
      <c r="L122" s="64">
        <v>44378</v>
      </c>
      <c r="M122" s="64">
        <v>44531</v>
      </c>
      <c r="N122" s="69" t="s">
        <v>442</v>
      </c>
      <c r="O122" s="69" t="s">
        <v>59</v>
      </c>
    </row>
    <row r="123" spans="1:15" ht="23.25" customHeight="1" x14ac:dyDescent="0.2">
      <c r="A123" s="66" t="s">
        <v>408</v>
      </c>
      <c r="B123" s="66" t="s">
        <v>27</v>
      </c>
      <c r="C123" s="69" t="s">
        <v>23</v>
      </c>
      <c r="D123" s="43" t="s">
        <v>261</v>
      </c>
      <c r="E123" s="9" t="s">
        <v>312</v>
      </c>
      <c r="F123" s="69">
        <v>872</v>
      </c>
      <c r="G123" s="69" t="s">
        <v>68</v>
      </c>
      <c r="H123" s="63" t="s">
        <v>21</v>
      </c>
      <c r="I123" s="69">
        <v>7114</v>
      </c>
      <c r="J123" s="69" t="s">
        <v>47</v>
      </c>
      <c r="K123" s="44">
        <f>1.2*300</f>
        <v>360</v>
      </c>
      <c r="L123" s="64">
        <v>44378</v>
      </c>
      <c r="M123" s="64">
        <v>44531</v>
      </c>
      <c r="N123" s="69" t="s">
        <v>442</v>
      </c>
      <c r="O123" s="69" t="s">
        <v>59</v>
      </c>
    </row>
    <row r="124" spans="1:15" ht="23.25" customHeight="1" x14ac:dyDescent="0.2">
      <c r="A124" s="66" t="s">
        <v>409</v>
      </c>
      <c r="B124" s="66" t="s">
        <v>27</v>
      </c>
      <c r="C124" s="69" t="s">
        <v>23</v>
      </c>
      <c r="D124" s="43" t="s">
        <v>262</v>
      </c>
      <c r="E124" s="9" t="s">
        <v>312</v>
      </c>
      <c r="F124" s="69">
        <v>872</v>
      </c>
      <c r="G124" s="69" t="s">
        <v>68</v>
      </c>
      <c r="H124" s="63" t="s">
        <v>21</v>
      </c>
      <c r="I124" s="69">
        <v>7114</v>
      </c>
      <c r="J124" s="69" t="s">
        <v>47</v>
      </c>
      <c r="K124" s="44">
        <f>1.2*800</f>
        <v>960</v>
      </c>
      <c r="L124" s="64">
        <v>44378</v>
      </c>
      <c r="M124" s="64">
        <v>44531</v>
      </c>
      <c r="N124" s="69" t="s">
        <v>442</v>
      </c>
      <c r="O124" s="69" t="s">
        <v>59</v>
      </c>
    </row>
    <row r="125" spans="1:15" ht="23.25" customHeight="1" x14ac:dyDescent="0.2">
      <c r="A125" s="66" t="s">
        <v>426</v>
      </c>
      <c r="B125" s="66" t="s">
        <v>27</v>
      </c>
      <c r="C125" s="69" t="s">
        <v>23</v>
      </c>
      <c r="D125" s="43" t="s">
        <v>344</v>
      </c>
      <c r="E125" s="9" t="s">
        <v>251</v>
      </c>
      <c r="F125" s="69">
        <v>872</v>
      </c>
      <c r="G125" s="69" t="s">
        <v>68</v>
      </c>
      <c r="H125" s="63" t="s">
        <v>21</v>
      </c>
      <c r="I125" s="69">
        <v>7114</v>
      </c>
      <c r="J125" s="69" t="s">
        <v>47</v>
      </c>
      <c r="K125" s="44">
        <f>1.2*800</f>
        <v>960</v>
      </c>
      <c r="L125" s="64">
        <v>44378</v>
      </c>
      <c r="M125" s="64">
        <v>44531</v>
      </c>
      <c r="N125" s="69" t="s">
        <v>442</v>
      </c>
      <c r="O125" s="69" t="s">
        <v>59</v>
      </c>
    </row>
    <row r="126" spans="1:15" ht="23.25" customHeight="1" x14ac:dyDescent="0.2">
      <c r="A126" s="66" t="s">
        <v>432</v>
      </c>
      <c r="B126" s="66" t="s">
        <v>27</v>
      </c>
      <c r="C126" s="69" t="s">
        <v>23</v>
      </c>
      <c r="D126" s="43" t="s">
        <v>263</v>
      </c>
      <c r="E126" s="9" t="s">
        <v>312</v>
      </c>
      <c r="F126" s="69">
        <v>872</v>
      </c>
      <c r="G126" s="69" t="s">
        <v>68</v>
      </c>
      <c r="H126" s="63" t="s">
        <v>21</v>
      </c>
      <c r="I126" s="69">
        <v>7114</v>
      </c>
      <c r="J126" s="69" t="s">
        <v>47</v>
      </c>
      <c r="K126" s="44">
        <v>240</v>
      </c>
      <c r="L126" s="64">
        <v>44378</v>
      </c>
      <c r="M126" s="64">
        <v>44531</v>
      </c>
      <c r="N126" s="69" t="s">
        <v>442</v>
      </c>
      <c r="O126" s="69" t="s">
        <v>59</v>
      </c>
    </row>
    <row r="127" spans="1:15" ht="23.25" customHeight="1" x14ac:dyDescent="0.2">
      <c r="A127" s="66" t="s">
        <v>437</v>
      </c>
      <c r="B127" s="66" t="s">
        <v>27</v>
      </c>
      <c r="C127" s="69" t="s">
        <v>23</v>
      </c>
      <c r="D127" s="43" t="s">
        <v>264</v>
      </c>
      <c r="E127" s="9" t="s">
        <v>312</v>
      </c>
      <c r="F127" s="69">
        <v>872</v>
      </c>
      <c r="G127" s="69" t="s">
        <v>68</v>
      </c>
      <c r="H127" s="63" t="s">
        <v>21</v>
      </c>
      <c r="I127" s="69">
        <v>7114</v>
      </c>
      <c r="J127" s="69" t="s">
        <v>47</v>
      </c>
      <c r="K127" s="44">
        <f>1.2*360</f>
        <v>432</v>
      </c>
      <c r="L127" s="64">
        <v>44378</v>
      </c>
      <c r="M127" s="64">
        <v>44531</v>
      </c>
      <c r="N127" s="69" t="s">
        <v>442</v>
      </c>
      <c r="O127" s="69" t="s">
        <v>59</v>
      </c>
    </row>
    <row r="128" spans="1:15" ht="18" customHeight="1" x14ac:dyDescent="0.2">
      <c r="A128" s="104" t="s">
        <v>61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1:20" ht="23.25" customHeight="1" x14ac:dyDescent="0.2">
      <c r="A129" s="66" t="s">
        <v>398</v>
      </c>
      <c r="B129" s="69" t="s">
        <v>174</v>
      </c>
      <c r="C129" s="66" t="s">
        <v>175</v>
      </c>
      <c r="D129" s="4" t="s">
        <v>230</v>
      </c>
      <c r="E129" s="75" t="s">
        <v>176</v>
      </c>
      <c r="F129" s="69">
        <v>642</v>
      </c>
      <c r="G129" s="69" t="s">
        <v>63</v>
      </c>
      <c r="H129" s="63" t="s">
        <v>21</v>
      </c>
      <c r="I129" s="69">
        <v>7114</v>
      </c>
      <c r="J129" s="69" t="s">
        <v>47</v>
      </c>
      <c r="K129" s="27">
        <v>1000</v>
      </c>
      <c r="L129" s="64">
        <v>44470</v>
      </c>
      <c r="M129" s="64">
        <v>44531</v>
      </c>
      <c r="N129" s="69" t="s">
        <v>442</v>
      </c>
      <c r="O129" s="69" t="s">
        <v>59</v>
      </c>
    </row>
    <row r="130" spans="1:20" ht="23.25" customHeight="1" x14ac:dyDescent="0.2">
      <c r="A130" s="66" t="s">
        <v>410</v>
      </c>
      <c r="B130" s="66" t="s">
        <v>171</v>
      </c>
      <c r="C130" s="66" t="s">
        <v>172</v>
      </c>
      <c r="D130" s="36" t="s">
        <v>173</v>
      </c>
      <c r="E130" s="75" t="s">
        <v>28</v>
      </c>
      <c r="F130" s="69">
        <v>872</v>
      </c>
      <c r="G130" s="69" t="s">
        <v>68</v>
      </c>
      <c r="H130" s="1">
        <v>1</v>
      </c>
      <c r="I130" s="69">
        <v>7114</v>
      </c>
      <c r="J130" s="69" t="s">
        <v>47</v>
      </c>
      <c r="K130" s="18">
        <v>121</v>
      </c>
      <c r="L130" s="64">
        <v>44501</v>
      </c>
      <c r="M130" s="64">
        <v>44896</v>
      </c>
      <c r="N130" s="69" t="s">
        <v>442</v>
      </c>
      <c r="O130" s="69" t="s">
        <v>59</v>
      </c>
    </row>
    <row r="131" spans="1:20" ht="23.25" customHeight="1" x14ac:dyDescent="0.2">
      <c r="A131" s="66" t="s">
        <v>411</v>
      </c>
      <c r="B131" s="66" t="s">
        <v>49</v>
      </c>
      <c r="C131" s="66" t="s">
        <v>49</v>
      </c>
      <c r="D131" s="36" t="s">
        <v>48</v>
      </c>
      <c r="E131" s="6" t="s">
        <v>314</v>
      </c>
      <c r="F131" s="69">
        <v>642</v>
      </c>
      <c r="G131" s="69" t="s">
        <v>63</v>
      </c>
      <c r="H131" s="1">
        <v>9.5</v>
      </c>
      <c r="I131" s="69">
        <v>7114</v>
      </c>
      <c r="J131" s="69" t="s">
        <v>47</v>
      </c>
      <c r="K131" s="50">
        <v>20000</v>
      </c>
      <c r="L131" s="64">
        <v>44512</v>
      </c>
      <c r="M131" s="64">
        <v>44896</v>
      </c>
      <c r="N131" s="69" t="s">
        <v>444</v>
      </c>
      <c r="O131" s="69" t="s">
        <v>58</v>
      </c>
    </row>
    <row r="132" spans="1:20" ht="23.25" customHeight="1" x14ac:dyDescent="0.2">
      <c r="A132" s="66" t="s">
        <v>412</v>
      </c>
      <c r="B132" s="69" t="s">
        <v>318</v>
      </c>
      <c r="C132" s="66" t="s">
        <v>79</v>
      </c>
      <c r="D132" s="51" t="s">
        <v>345</v>
      </c>
      <c r="E132" s="75" t="s">
        <v>28</v>
      </c>
      <c r="F132" s="33">
        <v>792</v>
      </c>
      <c r="G132" s="33" t="s">
        <v>154</v>
      </c>
      <c r="H132" s="63">
        <v>35</v>
      </c>
      <c r="I132" s="33">
        <v>71176</v>
      </c>
      <c r="J132" s="33" t="s">
        <v>47</v>
      </c>
      <c r="K132" s="27">
        <v>8553.1769999999997</v>
      </c>
      <c r="L132" s="64">
        <v>44531</v>
      </c>
      <c r="M132" s="64">
        <v>44896</v>
      </c>
      <c r="N132" s="69" t="s">
        <v>444</v>
      </c>
      <c r="O132" s="69" t="s">
        <v>58</v>
      </c>
      <c r="P132" s="53"/>
      <c r="Q132" s="53"/>
      <c r="R132" s="53"/>
      <c r="S132" s="53"/>
      <c r="T132" s="53"/>
    </row>
    <row r="133" spans="1:20" ht="23.25" customHeight="1" x14ac:dyDescent="0.2">
      <c r="A133" s="66" t="s">
        <v>427</v>
      </c>
      <c r="B133" s="66" t="s">
        <v>25</v>
      </c>
      <c r="C133" s="66" t="s">
        <v>22</v>
      </c>
      <c r="D133" s="4" t="s">
        <v>72</v>
      </c>
      <c r="E133" s="6" t="s">
        <v>71</v>
      </c>
      <c r="F133" s="69">
        <v>642</v>
      </c>
      <c r="G133" s="69" t="s">
        <v>63</v>
      </c>
      <c r="H133" s="52">
        <v>612</v>
      </c>
      <c r="I133" s="69">
        <v>7114</v>
      </c>
      <c r="J133" s="69" t="s">
        <v>47</v>
      </c>
      <c r="K133" s="28">
        <v>7344</v>
      </c>
      <c r="L133" s="64">
        <v>44501</v>
      </c>
      <c r="M133" s="64">
        <v>44926</v>
      </c>
      <c r="N133" s="69" t="s">
        <v>443</v>
      </c>
      <c r="O133" s="69" t="s">
        <v>58</v>
      </c>
      <c r="P133" s="53"/>
      <c r="Q133" s="53"/>
      <c r="R133" s="53"/>
      <c r="S133" s="53"/>
      <c r="T133" s="53"/>
    </row>
    <row r="134" spans="1:20" ht="23.25" customHeight="1" x14ac:dyDescent="0.2">
      <c r="A134" s="66" t="s">
        <v>433</v>
      </c>
      <c r="B134" s="66" t="s">
        <v>178</v>
      </c>
      <c r="C134" s="66" t="s">
        <v>74</v>
      </c>
      <c r="D134" s="74" t="s">
        <v>329</v>
      </c>
      <c r="E134" s="6" t="s">
        <v>140</v>
      </c>
      <c r="F134" s="69">
        <v>642</v>
      </c>
      <c r="G134" s="69" t="s">
        <v>63</v>
      </c>
      <c r="H134" s="63" t="s">
        <v>21</v>
      </c>
      <c r="I134" s="69">
        <v>7114</v>
      </c>
      <c r="J134" s="69" t="s">
        <v>47</v>
      </c>
      <c r="K134" s="29">
        <v>612</v>
      </c>
      <c r="L134" s="64">
        <v>44531</v>
      </c>
      <c r="M134" s="64">
        <v>44926</v>
      </c>
      <c r="N134" s="69" t="s">
        <v>442</v>
      </c>
      <c r="O134" s="69" t="s">
        <v>59</v>
      </c>
    </row>
    <row r="135" spans="1:20" ht="23.25" customHeight="1" x14ac:dyDescent="0.2">
      <c r="A135" s="66" t="s">
        <v>438</v>
      </c>
      <c r="B135" s="69" t="s">
        <v>178</v>
      </c>
      <c r="C135" s="66" t="s">
        <v>74</v>
      </c>
      <c r="D135" s="74" t="s">
        <v>330</v>
      </c>
      <c r="E135" s="6" t="s">
        <v>140</v>
      </c>
      <c r="F135" s="69">
        <v>642</v>
      </c>
      <c r="G135" s="69" t="s">
        <v>63</v>
      </c>
      <c r="H135" s="63" t="s">
        <v>21</v>
      </c>
      <c r="I135" s="69">
        <v>7114</v>
      </c>
      <c r="J135" s="69" t="s">
        <v>47</v>
      </c>
      <c r="K135" s="29">
        <v>948</v>
      </c>
      <c r="L135" s="64">
        <v>44531</v>
      </c>
      <c r="M135" s="64">
        <v>44926</v>
      </c>
      <c r="N135" s="69" t="s">
        <v>442</v>
      </c>
      <c r="O135" s="69" t="s">
        <v>59</v>
      </c>
    </row>
  </sheetData>
  <mergeCells count="35">
    <mergeCell ref="A89:O89"/>
    <mergeCell ref="A128:O128"/>
    <mergeCell ref="A113:O113"/>
    <mergeCell ref="D15:D16"/>
    <mergeCell ref="E15:E16"/>
    <mergeCell ref="F15:G15"/>
    <mergeCell ref="H15:H16"/>
    <mergeCell ref="I15:J15"/>
    <mergeCell ref="K15:K16"/>
    <mergeCell ref="N14:N16"/>
    <mergeCell ref="O14:O16"/>
    <mergeCell ref="D14:M14"/>
    <mergeCell ref="L15:M15"/>
    <mergeCell ref="A18:O18"/>
    <mergeCell ref="A14:A16"/>
    <mergeCell ref="B14:B16"/>
    <mergeCell ref="A7:D7"/>
    <mergeCell ref="E7:O7"/>
    <mergeCell ref="A8:D8"/>
    <mergeCell ref="E8:O8"/>
    <mergeCell ref="A9:D9"/>
    <mergeCell ref="M1:O1"/>
    <mergeCell ref="M2:O2"/>
    <mergeCell ref="M3:O3"/>
    <mergeCell ref="A4:O4"/>
    <mergeCell ref="A6:D6"/>
    <mergeCell ref="E6:O6"/>
    <mergeCell ref="A12:D12"/>
    <mergeCell ref="E12:O12"/>
    <mergeCell ref="F13:G13"/>
    <mergeCell ref="C14:C16"/>
    <mergeCell ref="A10:D10"/>
    <mergeCell ref="E10:O10"/>
    <mergeCell ref="A11:D11"/>
    <mergeCell ref="E11:O11"/>
  </mergeCells>
  <phoneticPr fontId="47" type="noConversion"/>
  <hyperlinks>
    <hyperlink ref="E9" r:id="rId1"/>
  </hyperlinks>
  <pageMargins left="0.39370078740157483" right="0.19685039370078741" top="0.19685039370078741" bottom="0.19685039370078741" header="0.31496062992125984" footer="0.31496062992125984"/>
  <pageSetup paperSize="9" scale="60" orientation="landscape" r:id="rId2"/>
  <rowBreaks count="2" manualBreakCount="2">
    <brk id="45" max="18" man="1"/>
    <brk id="10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Иванина Татьяна Васильевна</dc:creator>
  <cp:lastModifiedBy>Мамедова Светлана Валерьевна</cp:lastModifiedBy>
  <cp:lastPrinted>2020-12-23T07:30:54Z</cp:lastPrinted>
  <dcterms:created xsi:type="dcterms:W3CDTF">2012-11-16T06:13:17Z</dcterms:created>
  <dcterms:modified xsi:type="dcterms:W3CDTF">2021-02-12T07:13:14Z</dcterms:modified>
</cp:coreProperties>
</file>